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a\Desktop\ΕΓΚΥΚΛΙΟΙ ΕΦΚΑ\"/>
    </mc:Choice>
  </mc:AlternateContent>
  <bookViews>
    <workbookView xWindow="0" yWindow="0" windowWidth="20400" windowHeight="8250"/>
  </bookViews>
  <sheets>
    <sheet name="Μέρος Άρθρου 38" sheetId="1" r:id="rId1"/>
    <sheet name="Αρ.39 Παρ.9" sheetId="3" r:id="rId2"/>
    <sheet name="τ. ΕΤΑΠ ΜΜΕ" sheetId="2" r:id="rId3"/>
  </sheets>
  <definedNames>
    <definedName name="_xlnm.Print_Titles" localSheetId="0">'Μέρος Άρθρου 38'!$1:$2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1" i="1" l="1"/>
  <c r="E62" i="1"/>
  <c r="E63" i="1"/>
  <c r="E64" i="1"/>
  <c r="E69" i="1"/>
  <c r="E70" i="1"/>
  <c r="E74" i="1"/>
  <c r="E75" i="1"/>
  <c r="E76" i="1"/>
  <c r="E77" i="1"/>
  <c r="E81" i="1"/>
  <c r="E82" i="1"/>
  <c r="I144" i="1" l="1"/>
  <c r="H144" i="1"/>
  <c r="D144" i="1"/>
  <c r="J143" i="1"/>
  <c r="E143" i="1"/>
  <c r="E139" i="1"/>
  <c r="E144" i="1" s="1"/>
  <c r="J138" i="1"/>
  <c r="J144" i="1" s="1"/>
  <c r="I136" i="1"/>
  <c r="H136" i="1"/>
  <c r="D136" i="1"/>
  <c r="C136" i="1"/>
  <c r="J135" i="1"/>
  <c r="E135" i="1"/>
  <c r="E131" i="1"/>
  <c r="J130" i="1"/>
  <c r="J136" i="1" s="1"/>
  <c r="E130" i="1"/>
  <c r="I128" i="1"/>
  <c r="H128" i="1"/>
  <c r="D128" i="1"/>
  <c r="C128" i="1"/>
  <c r="J127" i="1"/>
  <c r="E127" i="1"/>
  <c r="E123" i="1"/>
  <c r="J122" i="1"/>
  <c r="J128" i="1" s="1"/>
  <c r="E122" i="1"/>
  <c r="E128" i="1" l="1"/>
  <c r="K130" i="1"/>
  <c r="E136" i="1"/>
  <c r="K122" i="1"/>
  <c r="K138" i="1"/>
  <c r="I120" i="1" l="1"/>
  <c r="H120" i="1"/>
  <c r="D120" i="1"/>
  <c r="J119" i="1"/>
  <c r="E119" i="1"/>
  <c r="E115" i="1"/>
  <c r="E120" i="1" s="1"/>
  <c r="J114" i="1"/>
  <c r="J120" i="1" s="1"/>
  <c r="I112" i="1"/>
  <c r="H112" i="1"/>
  <c r="D112" i="1"/>
  <c r="C112" i="1"/>
  <c r="J111" i="1"/>
  <c r="E111" i="1"/>
  <c r="E107" i="1"/>
  <c r="J106" i="1"/>
  <c r="J112" i="1" s="1"/>
  <c r="E106" i="1"/>
  <c r="H104" i="1"/>
  <c r="J98" i="1"/>
  <c r="I104" i="1"/>
  <c r="D104" i="1"/>
  <c r="C104" i="1"/>
  <c r="E103" i="1"/>
  <c r="J103" i="1"/>
  <c r="E99" i="1"/>
  <c r="E98" i="1"/>
  <c r="I96" i="1"/>
  <c r="J93" i="1"/>
  <c r="E95" i="1"/>
  <c r="J94" i="1"/>
  <c r="E94" i="1"/>
  <c r="H91" i="1"/>
  <c r="H96" i="1" s="1"/>
  <c r="E89" i="1"/>
  <c r="E88" i="1"/>
  <c r="E87" i="1"/>
  <c r="E86" i="1"/>
  <c r="J85" i="1"/>
  <c r="I83" i="1"/>
  <c r="J81" i="1"/>
  <c r="H79" i="1"/>
  <c r="H83" i="1" s="1"/>
  <c r="J73" i="1"/>
  <c r="E112" i="1" l="1"/>
  <c r="K114" i="1"/>
  <c r="K106" i="1"/>
  <c r="E104" i="1"/>
  <c r="J96" i="1"/>
  <c r="K98" i="1"/>
  <c r="J91" i="1"/>
  <c r="K85" i="1" s="1"/>
  <c r="J79" i="1"/>
  <c r="K73" i="1" s="1"/>
  <c r="J104" i="1" l="1"/>
  <c r="J83" i="1"/>
  <c r="I71" i="1" l="1"/>
  <c r="J68" i="1"/>
  <c r="J69" i="1"/>
  <c r="K69" i="1" s="1"/>
  <c r="H66" i="1"/>
  <c r="H71" i="1" s="1"/>
  <c r="J60" i="1"/>
  <c r="I58" i="1"/>
  <c r="E57" i="1"/>
  <c r="J56" i="1"/>
  <c r="E56" i="1"/>
  <c r="H54" i="1"/>
  <c r="H58" i="1" s="1"/>
  <c r="E52" i="1"/>
  <c r="E51" i="1"/>
  <c r="E50" i="1"/>
  <c r="E49" i="1"/>
  <c r="J48" i="1"/>
  <c r="J66" i="1" l="1"/>
  <c r="J54" i="1"/>
  <c r="J58" i="1" s="1"/>
  <c r="I166" i="1"/>
  <c r="H166" i="1"/>
  <c r="I159" i="1"/>
  <c r="H159" i="1"/>
  <c r="I152" i="1"/>
  <c r="H152" i="1"/>
  <c r="I46" i="1"/>
  <c r="I34" i="1"/>
  <c r="D10" i="1"/>
  <c r="E10" i="1"/>
  <c r="C10" i="1"/>
  <c r="I22" i="1"/>
  <c r="J22" i="1"/>
  <c r="H22" i="1"/>
  <c r="I17" i="1"/>
  <c r="H17" i="1"/>
  <c r="I10" i="1"/>
  <c r="J10" i="1"/>
  <c r="H10" i="1"/>
  <c r="J71" i="1" l="1"/>
  <c r="K60" i="1"/>
  <c r="K48" i="1"/>
  <c r="E42" i="1"/>
  <c r="J163" i="1" l="1"/>
  <c r="J165" i="1"/>
  <c r="J164" i="1"/>
  <c r="J162" i="1"/>
  <c r="J44" i="1"/>
  <c r="J43" i="1"/>
  <c r="H42" i="1"/>
  <c r="E41" i="1"/>
  <c r="E40" i="1"/>
  <c r="E39" i="1"/>
  <c r="J38" i="1"/>
  <c r="E38" i="1"/>
  <c r="E37" i="1"/>
  <c r="J36" i="1"/>
  <c r="E36" i="1"/>
  <c r="J166" i="1" l="1"/>
  <c r="K161" i="1"/>
  <c r="F36" i="1"/>
  <c r="J42" i="1"/>
  <c r="J46" i="1" s="1"/>
  <c r="H46" i="1"/>
  <c r="J155" i="1"/>
  <c r="K19" i="1"/>
  <c r="J32" i="1"/>
  <c r="J16" i="1"/>
  <c r="K16" i="1" s="1"/>
  <c r="K36" i="1" l="1"/>
  <c r="J158" i="1"/>
  <c r="J157" i="1"/>
  <c r="H31" i="1"/>
  <c r="H34" i="1" s="1"/>
  <c r="J13" i="1"/>
  <c r="J14" i="1"/>
  <c r="J159" i="1" l="1"/>
  <c r="K154" i="1"/>
  <c r="J17" i="1"/>
  <c r="J149" i="1" l="1"/>
  <c r="K146" i="1" s="1"/>
  <c r="J31" i="1"/>
  <c r="J152" i="1" l="1"/>
  <c r="K12" i="1"/>
  <c r="K3" i="1" l="1"/>
  <c r="E30" i="1" l="1"/>
  <c r="E28" i="1"/>
  <c r="E27" i="1"/>
  <c r="E26" i="1"/>
  <c r="E25" i="1"/>
  <c r="J27" i="1"/>
  <c r="J25" i="1"/>
  <c r="E29" i="1"/>
  <c r="J34" i="1" l="1"/>
  <c r="K25" i="1"/>
</calcChain>
</file>

<file path=xl/sharedStrings.xml><?xml version="1.0" encoding="utf-8"?>
<sst xmlns="http://schemas.openxmlformats.org/spreadsheetml/2006/main" count="271" uniqueCount="159">
  <si>
    <t>ΕΩΣ 31/12/2016</t>
  </si>
  <si>
    <t>ΑΠΌ 01/01/2017</t>
  </si>
  <si>
    <t>ΑΝΑΛΟΓΙΑ ΑΣΦΑΛΙΣΜΕΝΟΥ</t>
  </si>
  <si>
    <t>ΑΝΑΛΟΓΙΑ ΕΡΓΟΔΟΤΗ</t>
  </si>
  <si>
    <t>ΣΥΝΟΛΙΚΟ ΠΟΣΟΣΤΟ ΑΣΦΑΛΙΣΤΡΟΥ</t>
  </si>
  <si>
    <t>ΔΙΚΗΓΟΡΟΙ ΜΕ ΕΜΜΙΣΘΗ ΕΝΤΟΛΗ - ΚΛΑΔΟΣ ΣΥΝΤΑΞΗΣ</t>
  </si>
  <si>
    <t>ΔΙΚΗΓΟΡΟΙ ΜΕ ΕΜΜΙΣΘΗ ΕΝΤΟΛΗ - ΕΠΙΚΟΥΡΙΚΗ</t>
  </si>
  <si>
    <t>ΜΕΛΗ Δ.Σ. - ΚΛΑΔΟΣ ΣΥΝΤΑΞΗΣ</t>
  </si>
  <si>
    <t>ΜΕΛΗ Δ.Σ. - ΥΓΕΙΟΝΟΜΙΚΗ ΠΕΡΙΘΑΛΨΗ</t>
  </si>
  <si>
    <t>ΜΕΛΗ Δ.Σ. - ΕΠΙΚΟΥΡΙΚΗ</t>
  </si>
  <si>
    <t>ΟΓΑ ΒΑΡΕΑ - ΚΛΑΔΟΣ ΣΥΝΤΑΞΗΣ</t>
  </si>
  <si>
    <t>ΟΓΑ ΒΑΡΕΑ - ΥΓΕΙΟΝΟΜΙΚΗ ΠΕΡΙΘΑΛΨΗ</t>
  </si>
  <si>
    <t>ΟΓΑ ΒΑΡΕΑ - ΣΥΝΕΙΣΠΡΑΤΤΟΜΕΝΑ</t>
  </si>
  <si>
    <t>ΟΓΑ ΒΑΡΕΑ - ΕΠΙΚΟΥΡΙΚΗ</t>
  </si>
  <si>
    <t>ΟΓΑ ΜΙΚΤΑ - ΚΛΑΔΟΣ ΣΥΝΤΑΞΗΣ</t>
  </si>
  <si>
    <t>ΟΓΑ ΜΙΚΤΑ - ΥΓΕΙΟΝΟΜΙΚΗ ΠΕΡΙΘΑΛΨΗ</t>
  </si>
  <si>
    <t>ΟΓΑ ΜΙΚΤΑ - ΣΥΝΕΙΣΠΡΑΤΤΟΜΕΝΑ</t>
  </si>
  <si>
    <t>ΤΣΜΕΔΕ ΜΙΣΘΩΤΩΝ &gt;5ΕΤΙΑΣ - ΚΥΡΙΑ ΑΣΦΑΛΙΣΗ (ΑΣΦ ΠΡΙΝ ΤΟ '93)</t>
  </si>
  <si>
    <t>ΤΣΜΕΔΕ ΜΙΣΘΩΤΩΝ &gt;5ΕΤΙΑΣ - ΕΠΙΚΟΥΡΙΚΗ ΑΣΦΑΛΙΣΗ (ΑΣΦ ΠΡΙΝ ΤΟ '93)</t>
  </si>
  <si>
    <t>ΤΣΜΕΔΕ ΜΙΣΘΩΤΩΝ &gt;5ΕΤΙΑΣ - ΥΓΕΙΑΣ (ΑΣΦ ΠΡΙΝ ΤΟ '93)</t>
  </si>
  <si>
    <t>ΤΣΜΕΔΕ ΜΙΣΘΩΤΩΝ &gt;5ΕΤΙΑΣ - ΚΥΡΙΑ ΑΣΦΑΛΙΣΗ (ΑΣΦ ΜΕΤΑ ΤΟ '93)</t>
  </si>
  <si>
    <t>ΤΣΜΕΔΕ ΜΙΣΘΩΤΩΝ &gt;5ΕΤΙΑΣ - ΕΠΙΚΟΥΡΙΚΗ ΑΣΦΑΛΙΣΗ (ΑΣΦ ΜΕΤΑ ΤΟ '93)</t>
  </si>
  <si>
    <t>ΤΣΜΕΔΕ ΜΙΣΘΩΤΩΝ &gt;5ΕΤΙΑΣ - ΥΓΕΙΑΣ (ΑΣΦ ΜΕΤΑ ΤΟ '93)</t>
  </si>
  <si>
    <t>ΤΣΑΥ - ΣΤΕΓΗ ΥΓΕΙΟΝΟΜΙΚΩΝ (ΑΣΦ ΠΡΙΝ ΤΟ '93)</t>
  </si>
  <si>
    <t>ΤΣΑΥ &gt;5ΕΤΙΑΣ- ΚΛΑΔΟΣ ΣΥΝΤΑΞΗΣ (ΑΣΦ ΠΡΙΝ ΤΟ '93)</t>
  </si>
  <si>
    <t>ΤΣΑΥ  - ΚΛΑΔΟΣ ΑΣΘΕΝΕΙΑΣ  (ΑΣΦ ΠΡΙΝ ΤΟ '93)</t>
  </si>
  <si>
    <t>ΤΣΑΥ ΜΙΣΘΩΤΟΙ  - ΚΛΑΔΟΣ ΑΣΘΕΝΕΙΑΣ (ΑΣΦ ΠΡΙΝ ΤΟ '93)</t>
  </si>
  <si>
    <t>ΤΣΑΥ &gt;5ΕΤΙΑΣ- ΚΛΑΔΟΣ ΣΥΝΤΑΞΗΣ (ΑΣΦ ΜΕΤΑ ΤΟ '93)</t>
  </si>
  <si>
    <t>ΤΣΑΥ  - ΚΛΑΔΟΣ ΑΣΘΕΝΕΙΑΣ  (ΑΣΦ ΜΕΤΑ ΤΟ '93)</t>
  </si>
  <si>
    <t>ΤΣΑΥ - ΣΤΕΓΗ ΥΓΕΙΟΝΟΜΙΚΩΝ (ΑΣΦ ΜΕΤΑ ΤΟ '93)</t>
  </si>
  <si>
    <t>ΙΚΑ ΜΙΚΤΑ ΤΕΑΜ - ΣΥΝΤΑΞΕΩΣ</t>
  </si>
  <si>
    <t>ΙΚΑ ΜΙΚΤΑ ΤΕΑΜ - ΠΑΡΟΧΩΝ ΑΣΘΕΝΕΙΑΣ ΣΕ ΕΙΔΟΣ (ΕΟΠΥΥ)</t>
  </si>
  <si>
    <t>ΙΚΑ ΜΙΚΤΑ ΤΕΑΜ - ΠΑΡΟΧΩΝ ΑΣΘΕΝΕΙΑΣ ΣΕ ΧΡΗΜΑ</t>
  </si>
  <si>
    <t>ΙΚΑ ΜΙΚΤΑ ΤΕΑΜ - ΕΤΕΑΕΠ</t>
  </si>
  <si>
    <t>ΙΚΑ ΜΙΚΤΑ ΤΕΑΜ - ΟΕΚ</t>
  </si>
  <si>
    <t>ΙΚΑ ΜΙΚΤΑ ΤΕΑΜ - ΟΕΕ</t>
  </si>
  <si>
    <t>ΙΚΑ ΜΙΚΤΑ ΤΕΑΜ</t>
  </si>
  <si>
    <t>ΤΣΜΕΔΕ</t>
  </si>
  <si>
    <t>ΟΓΑ ΒΑΡΕΑ</t>
  </si>
  <si>
    <t>ΟΓΑ ΜΙΚΤΑ</t>
  </si>
  <si>
    <t>ΣΥΝΟΛΟ ΚΠΠ</t>
  </si>
  <si>
    <r>
      <t xml:space="preserve">Νόμος 4387/2016 
Άρθρο 38. Εισφορές Μισθωτών και Εργοδοτών
Άρθρο 41 . Ασφαλιστικές εισφορές υγειονομικής περίθαλψης 
Αρθρο 40. Εισφορές ασφαλισμένων στον ΟΓΑ παρ.5
Αρθρο 97. Εισφορές επικουρικής ασφάλισης 
</t>
    </r>
    <r>
      <rPr>
        <b/>
        <sz val="14"/>
        <color theme="1"/>
        <rFont val="Calibri"/>
        <family val="2"/>
        <charset val="161"/>
        <scheme val="minor"/>
      </rPr>
      <t xml:space="preserve">Κατώτατη Μηνιαία Βάση:    </t>
    </r>
    <r>
      <rPr>
        <b/>
        <sz val="14"/>
        <color rgb="FFFF0000"/>
        <rFont val="Calibri"/>
        <family val="2"/>
        <charset val="161"/>
        <scheme val="minor"/>
      </rPr>
      <t>586,08</t>
    </r>
    <r>
      <rPr>
        <b/>
        <sz val="12"/>
        <color rgb="FFFF0000"/>
        <rFont val="Calibri"/>
        <family val="2"/>
        <charset val="161"/>
        <scheme val="minor"/>
      </rPr>
      <t xml:space="preserve"> </t>
    </r>
    <r>
      <rPr>
        <b/>
        <sz val="12"/>
        <color theme="1"/>
        <rFont val="Calibri"/>
        <family val="2"/>
        <charset val="161"/>
        <scheme val="minor"/>
      </rPr>
      <t xml:space="preserve">
</t>
    </r>
    <r>
      <rPr>
        <b/>
        <sz val="14"/>
        <color theme="1"/>
        <rFont val="Calibri"/>
        <family val="2"/>
        <charset val="161"/>
        <scheme val="minor"/>
      </rPr>
      <t>Ανώτερη Μηνιαία Βάση:</t>
    </r>
    <r>
      <rPr>
        <b/>
        <sz val="14"/>
        <color rgb="FFFF0000"/>
        <rFont val="Calibri"/>
        <family val="2"/>
        <charset val="161"/>
        <scheme val="minor"/>
      </rPr>
      <t xml:space="preserve"> 5.860,80</t>
    </r>
  </si>
  <si>
    <t>ΙΚΑ ΜΙΚΤΑ ΤΕΑΜ - ΣΥΝΕΙΣΠΡΑΤΤΟΜΕΝΑ</t>
  </si>
  <si>
    <t>ΤΣΑΥ -  ΙΚΑ (ΚΠΚ=129) που εμπεριείχε Επικουρική + ΣΥΝΕΙΣΠΡΑΤΤΟΜΕΝΑ κλπ</t>
  </si>
  <si>
    <t>ΔΙΚΗΓΟΡΟΙ ΜΕ ΕΜΜΙΣΘΗ ΕΝΤΟΛΗ - ΥΓΕΙΟΝΟΜΙΚΗ (ΠΑΡΟΧΕΣ ΣΕ ΕΙΔΟΣ)</t>
  </si>
  <si>
    <t>ΔΙΚΗΓΟΡΟΙ ΜΕ ΕΜΜΙΣΘΗ ΕΝΤΟΛΗ - ΥΓΕΙΟΝΟΜΙΚΗ (ΠΑΡΟΧΕΣ ΣΕ ΧΡΗΜΑ)</t>
  </si>
  <si>
    <t>ΟΓΑ ΜΙΚΤΑ - ΟΕΚ</t>
  </si>
  <si>
    <t>ΟΓΑ ΜΙΚΤΑ - ΟΕΕ</t>
  </si>
  <si>
    <t>ΟΓΑ ΒΑΡΕΑ - ΟΕΚ</t>
  </si>
  <si>
    <t>ΟΓΑ ΒΑΡΕΑ - ΟΕΕ</t>
  </si>
  <si>
    <t xml:space="preserve">ΕΜΜΙΣΘΟΙ ΔΙΚΗΓΟΡΟΙ </t>
  </si>
  <si>
    <t>ΔΙΚΗΓΟΡΟΙ ΜΕ ΕΜΜΙΣΘΗ ΕΝΤΟΛΗ - ΕΦΑΠΑΞ  (άρθρο 35 για τους &gt;93)</t>
  </si>
  <si>
    <t>ΤΣΑΥ ΕΠΙΚΟΥΡΙΚΗ ΑΣΦΑΛΙΣΗ ????</t>
  </si>
  <si>
    <t>ΤΣΜΕΔΕ ΜΙΣΘΩΤΩΝ ΕΦΑΠΑΞ</t>
  </si>
  <si>
    <t>ΤΣΜΕΔΕ ΜΙΣΘΩΤΩΝ - ΑΣΘΕΝΙΑ ΣΕ ΙΚΑ (ΚΠΚ = 131)  =&gt; ΣΥΝΕΙΣΠΡΑΤΤΟΜΕΝΑ κλπ ???</t>
  </si>
  <si>
    <t>ΚΩΔΙΚΟΣ ΠΚ</t>
  </si>
  <si>
    <t>ΤΣΜΕΔΕ ΜΙΣΘΩΤΩΝ - ΜΕ ΕΠΑΓΓΕΛΜΑΤΙΚΟ ΚΙΝΔΥΝΟ</t>
  </si>
  <si>
    <t>????</t>
  </si>
  <si>
    <t>ΚΩΔΙΚΟΣ ΕΙΔΙΚΟΤΗΤΑΣ</t>
  </si>
  <si>
    <t>ΚΑΔ</t>
  </si>
  <si>
    <t>ΤΣΜΕΔΕ ΜΕ ΕΠΑΓΓΕΛΜΑΤΙΚΟ ΚΙΝΔΥΝΟ</t>
  </si>
  <si>
    <t>ΟΓΑ ΜΙΚΤΑ ΜΕΤΑΚΛΗΤΟΙ ΠΟΛΙΤΕΣ ΤΡΙΤΩΝ ΧΩΡΩΝ</t>
  </si>
  <si>
    <t>ΟΓΑ ΜΕΤΑΚΛΗΤΟΙ ΤΡ. ΧΩΡΩΝ - ΚΛΑΔΟΣ ΣΥΝΤΑΞΗΣ</t>
  </si>
  <si>
    <t>ΟΓΑ ΜΕΤΑΚΛΗΤΟΙ ΤΡ. ΧΩΡΩΝ- ΥΓΕΙΟΝΟΜΙΚΗ ΠΕΡΙΘΑΛΨΗ</t>
  </si>
  <si>
    <t>ΟΓΑ ΜΕΤΑΚΛΗΤΟΙ ΤΡ. ΧΩΡΩΝ- ΣΥΝΕΙΣΠΡΑΤΤΟΜΕΝΑ</t>
  </si>
  <si>
    <t>ΟΓΑ ΜΕΤΑΚΛΗΤΟΙ ΤΡ. ΧΩΡΩΝ- ΟΕΚ</t>
  </si>
  <si>
    <t>ΟΓΑ ΜΕΤΑΚΛΗΤΟΙ ΤΡ. ΧΩΡΩΝ- ΟΕΕ</t>
  </si>
  <si>
    <t>ΕΙΔΙΚΟΣ ΛΟΓΑΡΙΑΣΜΟΣ ΚΑΤΑΣΚΗΝΩΣΕΩΝ ΟΑΕΔ</t>
  </si>
  <si>
    <t>20€ / ετησίως</t>
  </si>
  <si>
    <t>ΤΣΜΕΔΕ ΜΙΣΘΩΤΩΝ - ΑΣΘΕΝΙΑ ΣΕ ΙΚΑ (ΚΠΚ = 132)  =&gt; ΣΥΝΕΙΣΠΡΑΤΤΟΜΕΝΑ κλπ ???</t>
  </si>
  <si>
    <t>ΜΕΛΗ ΔΣ ΜΕ ΕΞΑΡΤΗΜΕΝΗ ΕΡΓΑΣΙΑ</t>
  </si>
  <si>
    <t>ΣΥΝΟΛΟ ΙΚΑ ΜΙΚΤΑ ΤΕΑΜ</t>
  </si>
  <si>
    <t>ΣΥΝΟΛΟ ΔΙΚΗΓΟΡΩΝ</t>
  </si>
  <si>
    <t>ΣΥΝΟΛΟ ΜΕΛΩΝ Δ.Σ.</t>
  </si>
  <si>
    <t>ΣΥΝΟΛΟ ΤΣΜΕΔΕ</t>
  </si>
  <si>
    <t>ΣΥΝΟΛΟ ΤΣΜΕΔΕ ΜΕ ΕΚ</t>
  </si>
  <si>
    <t>ΣΥΝΟΛΟ ΤΣΑΥ</t>
  </si>
  <si>
    <t>ΣΥΝΟΛΟ ΟΓΑ ΒΑΡΕΑ</t>
  </si>
  <si>
    <t>ΣΥΝΟΛΟ ΟΓΑ ΜΙΚΤΑ</t>
  </si>
  <si>
    <t>ΣΥΝΟΛΟ ΟΓΑ ΜΕΤΑΚΛΗΤΟΙ ΤΡ. ΧΩΡΩΝ</t>
  </si>
  <si>
    <t>ΤΣΑΥ ΜΙΣΘΩΤΩΝ ΕΦΑΠΑΞ</t>
  </si>
  <si>
    <t>ΤΣΑΥ ΜΙΣΘΩΤΩΝ- ΜΕ ΕΠΑΓΓΕΛΜΑΤΙΚΟ ΚΙΝΔΥΝΟ</t>
  </si>
  <si>
    <t>ΤΣΑΥ ΦΑΡΜΑΚΟΠΟΙΟΙ</t>
  </si>
  <si>
    <t>ΣΥΝΟΛΟ ΤΣΑΥ ΦΑΡΜΑΚΟΠΟΙΟΙ</t>
  </si>
  <si>
    <t>ΤΣΑΥ ΦΑΡΜΑΚΟΠΟΙΟΙ ΜΕ ΕΠΑΓΓΕΛΜΑΤΙΚΟ ΚΙΝΔΥΝΟ</t>
  </si>
  <si>
    <t>ΤΣΑΥ ΦΑΡΜΑΚΟΠΟΙΩΝ ΜΕ ΕΠΑΓΓΕΜΑΤΙΚΟ ΚΙΝΔΥΝΟ</t>
  </si>
  <si>
    <t>ΤΣΑΥ &lt;5ΕΤΙΑΣ- ΚΛΑΔΟΣ ΣΥΝΤΑΞΗΣ (ΑΣΦ ΜΕΤΑ ΤΟ '93)</t>
  </si>
  <si>
    <t>ΤΣΑΥ ΙΑΤΡΟΙ ΝΕΟΙ ΑΣΦΑΛΙΣΜΕΝΟΙ &lt;5ΕΤΙΑΣ</t>
  </si>
  <si>
    <t>ΣΥΝΟΛΟ ΤΣΑΥ ΙΑΤΡΩΝ ΝΕΩΝ &lt;5ΕΤΙΑΣ</t>
  </si>
  <si>
    <t>ΕΤΑΑ - ΤΣΑΥ ΙΑΤΡΟΙ</t>
  </si>
  <si>
    <t>ΕΤΑΑ - ΤΣΑΥ ΙΑΤΡΟΙ ΜΕ ΕΠΑΓΓΕΛΜΑΤΙΚΟ ΚΙΝΔΥΝΟ</t>
  </si>
  <si>
    <t>ΤΣΑΥ ΙΑΤΡΟΙ ΝΕΟΙ ΑΣΦΑΛΙΣΜΕΝΟΙ &gt;5ΕΤΙΑΣ</t>
  </si>
  <si>
    <t>ΤΣΑΥ ΙΑΤΡΟΙ ΠΑΛΑΙΟΙ ΑΣΦΑΛΙΣΜΕΝΟΙ</t>
  </si>
  <si>
    <t>ΤΣΑΥ - ΚΛΑΔΟΣ ΣΥΝΤΑΞΗΣ (ΑΣΦ ΠΡΙΝ ΤΟ '93)</t>
  </si>
  <si>
    <t>ΣΥΝΟΛΟ ΤΣΑΥ ΙΑΤΡΩΝ ΝΕΩΝ &gt;5ΕΤΙΑΣ</t>
  </si>
  <si>
    <t>ΣΥΝΟΛΟ ΤΣΑΥ ΙΑΤΡΩΝ ΠΑΛΑΙΩΝ ΑΣΦΑΛΙΣΜΕΝΩΝ</t>
  </si>
  <si>
    <t>ΤΣΑΥ ΦΑΡΜΑΚΟΠΟΙΟΙ ΝΕΟΙ ΑΣΦΑΛΙΣΜΕΝΟΙ &lt;5ΕΤΙΑΣ</t>
  </si>
  <si>
    <t>ΣΥΝΟΛΟ ΤΣΑΥ ΦΑΡΜΑΚΟΠΟΙΩΝ ΝΕΩΝ &lt;5ΕΤΙΑΣ</t>
  </si>
  <si>
    <t>ΤΣΑΥ ΦΑΡΜΑΚΟΠΟΙΟΙ ΝΕΟΙ ΑΣΦΑΛΙΣΜΕΝΟΙ &gt;5ΕΤΙΑΣ</t>
  </si>
  <si>
    <t>ΤΣΑΥ ΦΑΡΜΑΚΟΠΟΙΟΙ ΠΑΛΑΙΟΙ ΑΣΦΑΛΙΣΜΕΝΟΙ</t>
  </si>
  <si>
    <t>ΣΥΝΟΛΟ ΤΣΑΥ ΦΑΡΜΑΚΟΠΟΙΩΝ ΝΕΩΝ &gt;5ΕΤΙΑΣ</t>
  </si>
  <si>
    <t>ΣΥΝΟΛΟ ΤΣΑΥ ΦΑΡΜΑΚΟΠΟΙΩΝ ΠΑΛΑΙΩΝ ΑΣΦΑΛΙΣΜΕΝΩΝ</t>
  </si>
  <si>
    <t>ΣΕ ΑΝΑΜΟΝΗ ΕΓΚΥΚΛΊΟΥ</t>
  </si>
  <si>
    <t>Περιγραφή</t>
  </si>
  <si>
    <t>Ειδικότητα</t>
  </si>
  <si>
    <t>ΚΠΚ</t>
  </si>
  <si>
    <t>%εργαζ</t>
  </si>
  <si>
    <t>%εργοδ</t>
  </si>
  <si>
    <t>%συνολο</t>
  </si>
  <si>
    <t>0800</t>
  </si>
  <si>
    <t>Απασχολούμενοι σύμφωνα με τις διατάξεις της παρ 9 του άρθρου 39 ν. 4387/206 με ΔΠΥ</t>
  </si>
  <si>
    <t>000800</t>
  </si>
  <si>
    <t>Απασχολούμενοι με ΔΠΥ ασφαλισμένοι για τους κλάδους Συνταξης - Ασθενεια και επικουρικό. ( π.χ Λογιστές )</t>
  </si>
  <si>
    <t>080</t>
  </si>
  <si>
    <t>Ασφ/νοι ΔΠΥ, Κλάδοι Σύνταξης - Ασθενεια και επικουρικό. ( π.χ Λογιστές )</t>
  </si>
  <si>
    <t>000801</t>
  </si>
  <si>
    <t>Απασχολούμενοι με ΔΠΥ ασφαλισμένοι για τους κλάδους Συνταξης - Ασθενεια - επικουρικό και Πρόνοια ( π.χ. μηχανικοί )</t>
  </si>
  <si>
    <t>081</t>
  </si>
  <si>
    <t>Ασφ/νοι ΔΠΥ, Κλάδοι Σύνταξης - Ασθενεια - επικουρικό και Πρόνοια ( π.χ. μηχανικοί )</t>
  </si>
  <si>
    <t>000802</t>
  </si>
  <si>
    <t>Απασχολούμενοι με ΔΠΥ ασφαλισμένοι για τους κλάδους Συνταξης - Ασθενεια - Πρόνοια</t>
  </si>
  <si>
    <t>082</t>
  </si>
  <si>
    <t>Ασφ/νοι ΔΠΥ, Κλάδοι Σύνταξης - Ασθενεια - Πρόνοια</t>
  </si>
  <si>
    <t>000803</t>
  </si>
  <si>
    <t xml:space="preserve">Απασχολούμενοι με ΔΠΥ ασφαλισμένοι για τους κλάδους Συνταξης - Ασθενεια </t>
  </si>
  <si>
    <t>083</t>
  </si>
  <si>
    <t>Ασφ/νοι ΔΠΥ, Κλάδοι Σύνταξης - Ασθενεια</t>
  </si>
  <si>
    <t>0750</t>
  </si>
  <si>
    <t>Μισθωτοί απασχολούμενοι τ. Ε.Τ.Α.Α. - Ε.Τ.Α.Π. - Μ.Μ.Ε.</t>
  </si>
  <si>
    <t>000500</t>
  </si>
  <si>
    <t>Μισθωτοί - συντάκτες και διοικητικοί υπάλληλοι Τηλεοπτικών και Ραδιοφωνικών σταθμών, Ημερήσιων Εφημερίδων Αθηνών - Θεσσαλονίκης με κυκλοφορία κάτω των 3000 φύλλων, Εβδομαδιαίων Εφημερίδων Αθηνών - Θεσσαλονίκης - οι οποίοι μέχρι την έναρξη του ν.4387/2016 υπάγονταν στην ασφάλιση της Α΄ Δ/νσης του τ. Ε.Τ.Α.Α. - Ε.Τ.Α.Π. - Μ.Μ.Ε. (τ. Τ.Σ.Π.Ε.Α.Θ.), ΠΑΛΑΙΟΙ / ΝΕΟΙ ΑΣΦΑΛΙΣΜΕΝΟΙ - Χωρίς Ασφάλιση στον Ε.Δ.Ο.Ε.Α.Π.". ΚΛΑΔΟΣ ΑΝΕΡΓΙΑΣ : 2%</t>
  </si>
  <si>
    <t>0090</t>
  </si>
  <si>
    <t>000501</t>
  </si>
  <si>
    <t>Μισθωτοί - συντάκτες και διοικητικοί υπάλληλοι Τηλεοπτικών και Ραδιοφωνικών σταθμών, Ημερήσιων Εφημερίδων Αθηνών - Θεσσαλονίκης με κυκλοφορία κάτω των 3000 φύλλων, Εβδομαδιαίων Εφημερίδων Αθηνών - Θεσσαλονίκης - οι οποίοι μέχρι την έναρξη του ν.4387/2016 υπάγονταν στην ασφάλιση της Α΄ Δ/νσης του τ. Ε.Τ.Α.Α. - Ε.Τ.Α.Π. - Μ.Μ.Ε. (τ. Τ.Σ.Π.Ε.Α.Θ.) ΠΑΛΑΙΟΙ / ΝΕΟΙ ΑΣΦΑΛΙΣΜΕΝΟΙ - Με Ασφάλιση στον Ε.Δ.Ο.Ε.Α.Π.". ΚΛΑΔΟΣ ΑΝΕΡΓΙΑΣ : 2%</t>
  </si>
  <si>
    <t>0091</t>
  </si>
  <si>
    <t>000502</t>
  </si>
  <si>
    <t>Μισθωτοί - συντάκτες και διοικητικοί υπάλληλοι Ημερήσιων Εφημερίδων Αθηνών - Θεσσαλονίκης με κυκλοφορία άνω των 3000 φύλλων - οι οποίοι μέχρι την έναρξη του ν.4387/2016 υπάγονταν στην ασφάλιση της Α΄ Δ/νσης του τ. Ε.Τ.Α.Α. - Ε.Τ.Α.Π.- Μ.Μ.Ε. (τ. Τ.Σ.Π.Ε.Α.Θ.) ΠΑΛΑΙΟΙ / ΝΕΟΙ ΑΣΦΑΛΙΣΜΕΝΟΙ - Χωρίς Ασφάλιση στον Ε.Δ.Ο.Ε.Α.Π.". ΚΛΑΔΟΣ ΑΝΕΡΓΙΑΣ : 0%</t>
  </si>
  <si>
    <t>0092</t>
  </si>
  <si>
    <t>000503</t>
  </si>
  <si>
    <t>Μισθωτοί - συντάκτες και διοικητικοί υπάλληλοι Ημερήσιων Εφημερίδων Αθηνών - Θεσσαλονίκης με κυκλοφορία άνω των 3000 φύλλων - οι οποίοι μέχρι την έναρξη του ν.4387/2016 υπάγονταν στην ασφάλιση της Α΄ Δ/νσης του τ. Ε.Τ.Α.Α. - Ε.Τ.Α.Π.- Μ.Μ.Ε. (τ. Τ.Σ.Π.Ε.Α.Θ.) ΠΑΛΑΙΟΙ / ΝΕΟΙ ΑΣΦΑΛΙΣΜΕΝΟΙ - Με Ασφάλιση στον Ε.Δ.Ο.Ε.Α.Π.". ΚΛΑΔΟΣ ΑΝΕΡΓΙΑΣ : 0%</t>
  </si>
  <si>
    <t>0093</t>
  </si>
  <si>
    <t>000504</t>
  </si>
  <si>
    <t>Μισθωτοί - συντάκτες ημερησίων εφημερίδων Επαρχιών μέλη της Ένωσης Ιδιοκτητών Ημερησίων Επαρχιακών Εφημερίδων - 75% έκπτωση στην εισφορά εργοδότη κλάδου ανεργίας (ν.3518/2006 παρ.7 άρθρο 39) - οι οποίοι μέχρι την έναρξη του ν.4387/2016 υπάγονταν στην ασφάλιση της Α΄ Δ/νσης του τ. Ε.Τ.Α.Α. - Ε.Τ.Α.Π.-Μ.Μ.Ε. (τ. Τ.Σ.Π.Ε.Α.Θ.) ΠΑΛΑΙΟΙ / ΝΕΟΙ ΑΣΦΑΛΙΣΜΕΝΟΙ". ΚΛΑΔΟΣ ΑΝΕΡΓΙΑΣ : 0,50%.</t>
  </si>
  <si>
    <t>0094</t>
  </si>
  <si>
    <t>000505</t>
  </si>
  <si>
    <t>Μισθωτοί - συντάκτες ημερησίων εφημερίδων Επαρχιών μη μέλη της Ένωσης Ιδιοκτητών Ημερησίων Επαρχιακών Εφημερίδων - 50% έκπτωση στην εισφορά εργοδότη κλάδου ανεργίας (ν.3518/2006 παρ.7 άρθρο 39) - μέλη της ΣΗΠΕ - οι οποίοι μέχρι την έναρξη του ν.4387/2016 υπάγονταν στην ασφάλιση της Α΄ Δ/νσης του τ. Ε.Τ.Α.Α. - Ε.Τ.Α.Π.- Μ.Μ.Ε. (τ. Τ.Σ.Π.Ε.Α.Θ.) - ΠΑΛΑΙΟΙ / ΝΕΟΙ ΑΣΦΑΛΙΣΜΕΝΟΙ". ΚΛΑΔΟΣ ΑΝΕΡΓΙΑΣ : 1%.</t>
  </si>
  <si>
    <t>0095</t>
  </si>
  <si>
    <t>000506</t>
  </si>
  <si>
    <t>Μισθωτοί - συντάκτες και διοικητικοί υπάλληλοι Εντύπων και Περιοδικών Πανελλαδικά και Ανταποκριτές ξένου τύπου - Φωτοειδησεογράφοι ή Φωτορεπόρτερ - απασχολούμενοι με σχέση εξαρτημένης εργασίας σε πρακτορεία - οι οποίοι μέχρι την έναρξη του ν.4387/2016 υπάγονταν στην ασφάλιση της Β΄ Δ/νσης του τ. Ε.Τ.Α.Α. - Ε.Τ.Α.Π. - Μ.Μ.Ε. (τ. Τ.Α.Ι.Σ.Υ.Τ.) ΠΑΛΑΙΟΙ / ΝΕΟΙ ΑΣΦΑΛΙΣΜΕΝΟΙ</t>
  </si>
  <si>
    <t>0096</t>
  </si>
  <si>
    <t>000507</t>
  </si>
  <si>
    <t>Μισθωτοί - Τεχνικοί Τύπου Αθηνών - Θεσσαλονίκης - οι οποίοι μέχρι την έναρξη του ν.4387/2016 υπάγονταν στην ασφάλιση της Γ΄ Δ/νσης του τ. Ε.Τ.Α.Α. - Ε.Τ.Α.Π. - Μ.Μ.Ε. (τ. Τ.Α.Τ.Τ.Α. - Θ.) ΠΑΛΑΙΟΙ / ΝΕΟΙ ΑΣΦΑΛΙΣΜΕΝΟΙ</t>
  </si>
  <si>
    <t>0097</t>
  </si>
  <si>
    <t>000508</t>
  </si>
  <si>
    <t>Μισθωτοί - απασχολούμενοι σε Πρακτορεία Εφημερίδων, Διανομής Τύπου και για λογαριασμό φυσικών ή νομικών προσώπων με κύρια δραστηριότητα την Διακίνηση Διανομή και Πώληση Εντύπων - οι οποίοι μέχρι την έναρξη του ν.4387/2016 υπάγονταν στην ασφάλιση της Δ΄ Δ/νσης του τ. Ε.Τ.Α.Α. - Ε.Τ.Α.Π. - Μ.Μ.Ε. (τ. Τ.Α.Τ.Τ.Α. - Θ.) και του Περιφερειακού Τμήματος Θεσσαλονίκης (τ. Τ.Σ.Ε.Υ.Π. - Θ.) ΠΑΛΑΙΟΙ / ΝΕΟΙ ΑΣΦΑΛΙΣΜΕΝΟΙ</t>
  </si>
  <si>
    <t>0098</t>
  </si>
  <si>
    <t>ΕΓΚΥΚΛΙΟΣ ΑΡ.15 της 16/3/2017</t>
  </si>
  <si>
    <t>ΕΓΚΥΚΛΙΟΣ ΑΡ.4 της 2/2/2017</t>
  </si>
  <si>
    <t>ΕΓΚΥΚΛΙΟΣ ΑΡ.6 της 14/2/2017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</si>
</sst>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€&quot;;[Red]\-#,##0.00\ &quot;€&quot;"/>
    <numFmt numFmtId="164" formatCode="#,##0.00\ &quot;€&quot;"/>
    <numFmt numFmtId="165" formatCode="0.0000%"/>
  </numFmts>
  <fonts count="19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theme="4" tint="-0.499984740745262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b/>
      <i/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2"/>
      <color rgb="FFFF0000"/>
      <name val="Calibri"/>
      <family val="2"/>
      <charset val="161"/>
      <scheme val="minor"/>
    </font>
    <font>
      <b/>
      <sz val="14"/>
      <color rgb="FFFF0000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theme="4" tint="-0.499984740745262"/>
      <name val="Calibri"/>
      <family val="2"/>
      <charset val="161"/>
      <scheme val="minor"/>
    </font>
    <font>
      <i/>
      <sz val="11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i/>
      <sz val="11"/>
      <name val="Calibri"/>
      <family val="2"/>
      <charset val="161"/>
      <scheme val="minor"/>
    </font>
    <font>
      <i/>
      <sz val="11"/>
      <color rgb="FFFF0000"/>
      <name val="Calibri"/>
      <family val="2"/>
      <charset val="161"/>
      <scheme val="minor"/>
    </font>
    <font>
      <sz val="11"/>
      <color theme="8" tint="-0.249977111117893"/>
      <name val="Calibri"/>
      <family val="2"/>
      <charset val="161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67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10" fontId="2" fillId="2" borderId="1" xfId="0" applyNumberFormat="1" applyFont="1" applyFill="1" applyBorder="1" applyAlignment="1">
      <alignment horizontal="center"/>
    </xf>
    <xf numFmtId="0" fontId="1" fillId="5" borderId="0" xfId="0" applyFont="1" applyFill="1"/>
    <xf numFmtId="0" fontId="1" fillId="3" borderId="1" xfId="0" applyFont="1" applyFill="1" applyBorder="1"/>
    <xf numFmtId="0" fontId="1" fillId="4" borderId="1" xfId="0" applyFont="1" applyFill="1" applyBorder="1" applyAlignment="1">
      <alignment horizontal="center" vertical="center" textRotation="90"/>
    </xf>
    <xf numFmtId="0" fontId="2" fillId="4" borderId="1" xfId="0" applyFont="1" applyFill="1" applyBorder="1" applyAlignment="1">
      <alignment horizontal="center" vertical="center" textRotation="90"/>
    </xf>
    <xf numFmtId="0" fontId="4" fillId="4" borderId="1" xfId="0" applyFont="1" applyFill="1" applyBorder="1" applyAlignment="1">
      <alignment horizontal="center" vertical="center" textRotation="90"/>
    </xf>
    <xf numFmtId="10" fontId="4" fillId="2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4" fontId="3" fillId="5" borderId="6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5" borderId="6" xfId="0" applyFont="1" applyFill="1" applyBorder="1"/>
    <xf numFmtId="0" fontId="1" fillId="5" borderId="0" xfId="0" applyFont="1" applyFill="1" applyBorder="1"/>
    <xf numFmtId="10" fontId="1" fillId="5" borderId="0" xfId="0" applyNumberFormat="1" applyFont="1" applyFill="1" applyBorder="1" applyAlignment="1">
      <alignment horizontal="center"/>
    </xf>
    <xf numFmtId="10" fontId="2" fillId="5" borderId="0" xfId="0" applyNumberFormat="1" applyFont="1" applyFill="1" applyBorder="1" applyAlignment="1">
      <alignment horizontal="center"/>
    </xf>
    <xf numFmtId="10" fontId="4" fillId="5" borderId="0" xfId="0" applyNumberFormat="1" applyFont="1" applyFill="1" applyBorder="1" applyAlignment="1">
      <alignment horizontal="center"/>
    </xf>
    <xf numFmtId="10" fontId="1" fillId="5" borderId="6" xfId="0" applyNumberFormat="1" applyFont="1" applyFill="1" applyBorder="1" applyAlignment="1">
      <alignment horizontal="center"/>
    </xf>
    <xf numFmtId="10" fontId="2" fillId="5" borderId="6" xfId="0" applyNumberFormat="1" applyFont="1" applyFill="1" applyBorder="1" applyAlignment="1">
      <alignment horizontal="center"/>
    </xf>
    <xf numFmtId="10" fontId="4" fillId="5" borderId="6" xfId="0" applyNumberFormat="1" applyFont="1" applyFill="1" applyBorder="1" applyAlignment="1">
      <alignment horizontal="center"/>
    </xf>
    <xf numFmtId="0" fontId="0" fillId="5" borderId="6" xfId="0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7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10" fontId="4" fillId="5" borderId="0" xfId="0" applyNumberFormat="1" applyFont="1" applyFill="1" applyBorder="1" applyAlignment="1">
      <alignment horizontal="center" vertical="center"/>
    </xf>
    <xf numFmtId="10" fontId="1" fillId="5" borderId="0" xfId="0" applyNumberFormat="1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 textRotation="90"/>
    </xf>
    <xf numFmtId="0" fontId="6" fillId="0" borderId="5" xfId="0" applyFont="1" applyBorder="1" applyAlignment="1">
      <alignment horizontal="center" vertical="center" textRotation="90"/>
    </xf>
    <xf numFmtId="0" fontId="5" fillId="5" borderId="5" xfId="0" applyFont="1" applyFill="1" applyBorder="1" applyAlignment="1">
      <alignment horizontal="center" vertical="center" textRotation="90"/>
    </xf>
    <xf numFmtId="0" fontId="5" fillId="0" borderId="0" xfId="0" applyFont="1" applyAlignment="1">
      <alignment horizontal="center" vertical="center" textRotation="90"/>
    </xf>
    <xf numFmtId="0" fontId="2" fillId="2" borderId="5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164" fontId="3" fillId="5" borderId="1" xfId="0" applyNumberFormat="1" applyFont="1" applyFill="1" applyBorder="1" applyAlignment="1">
      <alignment horizontal="center"/>
    </xf>
    <xf numFmtId="164" fontId="11" fillId="5" borderId="1" xfId="0" applyNumberFormat="1" applyFont="1" applyFill="1" applyBorder="1" applyAlignment="1">
      <alignment horizontal="center" vertical="center"/>
    </xf>
    <xf numFmtId="10" fontId="1" fillId="3" borderId="1" xfId="0" applyNumberFormat="1" applyFont="1" applyFill="1" applyBorder="1" applyAlignment="1">
      <alignment horizontal="center" vertical="center"/>
    </xf>
    <xf numFmtId="10" fontId="1" fillId="3" borderId="1" xfId="0" applyNumberFormat="1" applyFont="1" applyFill="1" applyBorder="1" applyAlignment="1">
      <alignment horizontal="center"/>
    </xf>
    <xf numFmtId="10" fontId="2" fillId="2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/>
    <xf numFmtId="0" fontId="4" fillId="5" borderId="0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/>
    <xf numFmtId="8" fontId="4" fillId="3" borderId="1" xfId="0" applyNumberFormat="1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 textRotation="90"/>
    </xf>
    <xf numFmtId="10" fontId="1" fillId="5" borderId="2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0" fontId="1" fillId="3" borderId="1" xfId="0" applyNumberFormat="1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5" borderId="4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vertical="center" textRotation="90"/>
    </xf>
    <xf numFmtId="10" fontId="4" fillId="2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/>
    </xf>
    <xf numFmtId="10" fontId="4" fillId="5" borderId="4" xfId="0" applyNumberFormat="1" applyFont="1" applyFill="1" applyBorder="1" applyAlignment="1">
      <alignment horizontal="center" vertical="center"/>
    </xf>
    <xf numFmtId="10" fontId="4" fillId="5" borderId="1" xfId="0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0" fillId="6" borderId="1" xfId="0" applyFill="1" applyBorder="1" applyAlignment="1"/>
    <xf numFmtId="0" fontId="4" fillId="5" borderId="1" xfId="0" applyFont="1" applyFill="1" applyBorder="1" applyAlignment="1">
      <alignment horizontal="center"/>
    </xf>
    <xf numFmtId="10" fontId="1" fillId="3" borderId="1" xfId="0" applyNumberFormat="1" applyFont="1" applyFill="1" applyBorder="1" applyAlignment="1">
      <alignment horizontal="center" vertical="center"/>
    </xf>
    <xf numFmtId="8" fontId="1" fillId="3" borderId="1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90"/>
    </xf>
    <xf numFmtId="0" fontId="1" fillId="2" borderId="12" xfId="0" applyFont="1" applyFill="1" applyBorder="1"/>
    <xf numFmtId="10" fontId="0" fillId="2" borderId="1" xfId="0" applyNumberFormat="1" applyFont="1" applyFill="1" applyBorder="1" applyAlignment="1">
      <alignment horizontal="center"/>
    </xf>
    <xf numFmtId="10" fontId="13" fillId="2" borderId="1" xfId="0" applyNumberFormat="1" applyFont="1" applyFill="1" applyBorder="1" applyAlignment="1">
      <alignment horizontal="center"/>
    </xf>
    <xf numFmtId="10" fontId="14" fillId="2" borderId="1" xfId="0" applyNumberFormat="1" applyFont="1" applyFill="1" applyBorder="1" applyAlignment="1">
      <alignment horizontal="center"/>
    </xf>
    <xf numFmtId="10" fontId="0" fillId="2" borderId="3" xfId="0" applyNumberFormat="1" applyFont="1" applyFill="1" applyBorder="1" applyAlignment="1">
      <alignment horizontal="center"/>
    </xf>
    <xf numFmtId="10" fontId="13" fillId="2" borderId="3" xfId="0" applyNumberFormat="1" applyFont="1" applyFill="1" applyBorder="1" applyAlignment="1">
      <alignment horizontal="center"/>
    </xf>
    <xf numFmtId="10" fontId="14" fillId="2" borderId="3" xfId="0" applyNumberFormat="1" applyFont="1" applyFill="1" applyBorder="1" applyAlignment="1">
      <alignment horizontal="center"/>
    </xf>
    <xf numFmtId="10" fontId="0" fillId="3" borderId="4" xfId="0" applyNumberFormat="1" applyFont="1" applyFill="1" applyBorder="1" applyAlignment="1">
      <alignment horizontal="center"/>
    </xf>
    <xf numFmtId="10" fontId="13" fillId="3" borderId="4" xfId="0" applyNumberFormat="1" applyFont="1" applyFill="1" applyBorder="1" applyAlignment="1">
      <alignment horizontal="center"/>
    </xf>
    <xf numFmtId="10" fontId="14" fillId="3" borderId="4" xfId="0" applyNumberFormat="1" applyFont="1" applyFill="1" applyBorder="1" applyAlignment="1">
      <alignment horizontal="center"/>
    </xf>
    <xf numFmtId="10" fontId="0" fillId="3" borderId="1" xfId="0" applyNumberFormat="1" applyFont="1" applyFill="1" applyBorder="1" applyAlignment="1">
      <alignment horizontal="center"/>
    </xf>
    <xf numFmtId="10" fontId="13" fillId="3" borderId="1" xfId="0" applyNumberFormat="1" applyFont="1" applyFill="1" applyBorder="1" applyAlignment="1">
      <alignment horizontal="center"/>
    </xf>
    <xf numFmtId="10" fontId="14" fillId="3" borderId="1" xfId="0" applyNumberFormat="1" applyFont="1" applyFill="1" applyBorder="1" applyAlignment="1">
      <alignment horizontal="center"/>
    </xf>
    <xf numFmtId="10" fontId="0" fillId="2" borderId="1" xfId="0" applyNumberFormat="1" applyFont="1" applyFill="1" applyBorder="1" applyAlignment="1">
      <alignment horizontal="center"/>
    </xf>
    <xf numFmtId="10" fontId="15" fillId="2" borderId="1" xfId="0" applyNumberFormat="1" applyFont="1" applyFill="1" applyBorder="1" applyAlignment="1">
      <alignment horizontal="center"/>
    </xf>
    <xf numFmtId="10" fontId="14" fillId="2" borderId="1" xfId="0" applyNumberFormat="1" applyFont="1" applyFill="1" applyBorder="1" applyAlignment="1">
      <alignment horizontal="center" vertical="center"/>
    </xf>
    <xf numFmtId="10" fontId="0" fillId="2" borderId="1" xfId="0" applyNumberFormat="1" applyFont="1" applyFill="1" applyBorder="1" applyAlignment="1">
      <alignment horizontal="center" vertical="center"/>
    </xf>
    <xf numFmtId="10" fontId="13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2" borderId="3" xfId="0" applyFont="1" applyFill="1" applyBorder="1"/>
    <xf numFmtId="0" fontId="0" fillId="3" borderId="4" xfId="0" applyFont="1" applyFill="1" applyBorder="1"/>
    <xf numFmtId="0" fontId="0" fillId="3" borderId="1" xfId="0" applyFont="1" applyFill="1" applyBorder="1"/>
    <xf numFmtId="0" fontId="0" fillId="2" borderId="4" xfId="0" applyFont="1" applyFill="1" applyBorder="1"/>
    <xf numFmtId="0" fontId="15" fillId="2" borderId="1" xfId="0" applyFont="1" applyFill="1" applyBorder="1"/>
    <xf numFmtId="0" fontId="5" fillId="5" borderId="13" xfId="0" applyFont="1" applyFill="1" applyBorder="1" applyAlignment="1">
      <alignment horizontal="center" vertical="center" textRotation="90" wrapText="1"/>
    </xf>
    <xf numFmtId="8" fontId="0" fillId="3" borderId="1" xfId="0" applyNumberFormat="1" applyFont="1" applyFill="1" applyBorder="1" applyAlignment="1">
      <alignment horizontal="center"/>
    </xf>
    <xf numFmtId="10" fontId="13" fillId="3" borderId="5" xfId="0" applyNumberFormat="1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9" fontId="0" fillId="3" borderId="1" xfId="0" applyNumberFormat="1" applyFont="1" applyFill="1" applyBorder="1" applyAlignment="1">
      <alignment horizontal="center"/>
    </xf>
    <xf numFmtId="0" fontId="15" fillId="3" borderId="1" xfId="0" applyFont="1" applyFill="1" applyBorder="1"/>
    <xf numFmtId="10" fontId="0" fillId="3" borderId="1" xfId="0" applyNumberFormat="1" applyFont="1" applyFill="1" applyBorder="1" applyAlignment="1">
      <alignment horizontal="center" vertical="center"/>
    </xf>
    <xf numFmtId="10" fontId="13" fillId="3" borderId="5" xfId="0" applyNumberFormat="1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/>
    </xf>
    <xf numFmtId="8" fontId="14" fillId="3" borderId="1" xfId="0" applyNumberFormat="1" applyFont="1" applyFill="1" applyBorder="1" applyAlignment="1">
      <alignment horizontal="center"/>
    </xf>
    <xf numFmtId="10" fontId="13" fillId="3" borderId="1" xfId="0" applyNumberFormat="1" applyFont="1" applyFill="1" applyBorder="1" applyAlignment="1">
      <alignment horizontal="center" vertical="center"/>
    </xf>
    <xf numFmtId="10" fontId="15" fillId="3" borderId="1" xfId="0" applyNumberFormat="1" applyFont="1" applyFill="1" applyBorder="1" applyAlignment="1">
      <alignment horizontal="center"/>
    </xf>
    <xf numFmtId="10" fontId="16" fillId="3" borderId="1" xfId="0" applyNumberFormat="1" applyFont="1" applyFill="1" applyBorder="1" applyAlignment="1">
      <alignment horizontal="center"/>
    </xf>
    <xf numFmtId="10" fontId="14" fillId="3" borderId="1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textRotation="90"/>
    </xf>
    <xf numFmtId="0" fontId="5" fillId="0" borderId="0" xfId="0" applyFont="1" applyBorder="1" applyAlignment="1">
      <alignment horizontal="center" vertical="center" textRotation="90" wrapText="1"/>
    </xf>
    <xf numFmtId="0" fontId="0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0" fontId="12" fillId="2" borderId="1" xfId="0" applyNumberFormat="1" applyFont="1" applyFill="1" applyBorder="1" applyAlignment="1">
      <alignment horizontal="center"/>
    </xf>
    <xf numFmtId="10" fontId="17" fillId="2" borderId="1" xfId="0" applyNumberFormat="1" applyFont="1" applyFill="1" applyBorder="1" applyAlignment="1">
      <alignment horizontal="center"/>
    </xf>
    <xf numFmtId="0" fontId="5" fillId="0" borderId="6" xfId="0" applyFont="1" applyBorder="1" applyAlignment="1">
      <alignment horizontal="center" vertical="center" textRotation="90"/>
    </xf>
    <xf numFmtId="0" fontId="4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0" xfId="0" applyFont="1" applyBorder="1"/>
    <xf numFmtId="8" fontId="0" fillId="3" borderId="1" xfId="0" applyNumberFormat="1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8" fontId="14" fillId="3" borderId="1" xfId="0" applyNumberFormat="1" applyFont="1" applyFill="1" applyBorder="1" applyAlignment="1">
      <alignment vertical="center"/>
    </xf>
    <xf numFmtId="165" fontId="1" fillId="3" borderId="1" xfId="0" applyNumberFormat="1" applyFont="1" applyFill="1" applyBorder="1" applyAlignment="1">
      <alignment horizontal="center" vertical="center"/>
    </xf>
    <xf numFmtId="10" fontId="18" fillId="3" borderId="1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textRotation="90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/>
    </xf>
    <xf numFmtId="0" fontId="2" fillId="0" borderId="1" xfId="0" applyFont="1" applyFill="1" applyBorder="1" applyAlignment="1">
      <alignment horizontal="center" vertical="center" textRotation="90"/>
    </xf>
    <xf numFmtId="0" fontId="4" fillId="0" borderId="1" xfId="0" applyFont="1" applyFill="1" applyBorder="1" applyAlignment="1">
      <alignment horizontal="center" vertical="center" textRotation="90"/>
    </xf>
    <xf numFmtId="0" fontId="4" fillId="0" borderId="3" xfId="0" applyFont="1" applyFill="1" applyBorder="1" applyAlignment="1">
      <alignment horizontal="center" vertical="center" textRotation="90"/>
    </xf>
    <xf numFmtId="0" fontId="4" fillId="0" borderId="0" xfId="0" applyFont="1" applyFill="1" applyBorder="1" applyAlignment="1">
      <alignment horizontal="center" vertical="center" textRotation="90"/>
    </xf>
    <xf numFmtId="0" fontId="1" fillId="0" borderId="0" xfId="0" applyFont="1" applyFill="1"/>
    <xf numFmtId="9" fontId="1" fillId="3" borderId="1" xfId="0" applyNumberFormat="1" applyFont="1" applyFill="1" applyBorder="1" applyAlignment="1">
      <alignment horizontal="center"/>
    </xf>
    <xf numFmtId="10" fontId="2" fillId="3" borderId="5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Alignment="1"/>
    <xf numFmtId="0" fontId="1" fillId="3" borderId="6" xfId="0" applyFont="1" applyFill="1" applyBorder="1"/>
    <xf numFmtId="10" fontId="2" fillId="3" borderId="1" xfId="0" applyNumberFormat="1" applyFont="1" applyFill="1" applyBorder="1" applyAlignment="1">
      <alignment horizontal="center"/>
    </xf>
    <xf numFmtId="10" fontId="4" fillId="3" borderId="1" xfId="0" applyNumberFormat="1" applyFont="1" applyFill="1" applyBorder="1" applyAlignment="1">
      <alignment horizontal="center"/>
    </xf>
    <xf numFmtId="10" fontId="2" fillId="3" borderId="1" xfId="0" applyNumberFormat="1" applyFont="1" applyFill="1" applyBorder="1" applyAlignment="1">
      <alignment horizontal="center" vertical="center"/>
    </xf>
    <xf numFmtId="10" fontId="1" fillId="3" borderId="0" xfId="0" applyNumberFormat="1" applyFont="1" applyFill="1" applyBorder="1" applyAlignment="1">
      <alignment horizontal="center" vertical="center"/>
    </xf>
    <xf numFmtId="10" fontId="16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8" fontId="0" fillId="2" borderId="1" xfId="0" applyNumberFormat="1" applyFont="1" applyFill="1" applyBorder="1" applyAlignment="1">
      <alignment horizontal="center"/>
    </xf>
    <xf numFmtId="10" fontId="13" fillId="2" borderId="5" xfId="0" applyNumberFormat="1" applyFont="1" applyFill="1" applyBorder="1" applyAlignment="1">
      <alignment horizontal="center"/>
    </xf>
    <xf numFmtId="9" fontId="0" fillId="2" borderId="1" xfId="0" applyNumberFormat="1" applyFont="1" applyFill="1" applyBorder="1" applyAlignment="1">
      <alignment horizontal="center"/>
    </xf>
    <xf numFmtId="10" fontId="13" fillId="2" borderId="5" xfId="0" applyNumberFormat="1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/>
    </xf>
    <xf numFmtId="8" fontId="14" fillId="2" borderId="1" xfId="0" applyNumberFormat="1" applyFont="1" applyFill="1" applyBorder="1" applyAlignment="1">
      <alignment horizontal="center"/>
    </xf>
    <xf numFmtId="8" fontId="1" fillId="2" borderId="1" xfId="0" applyNumberFormat="1" applyFont="1" applyFill="1" applyBorder="1" applyAlignment="1">
      <alignment horizontal="center"/>
    </xf>
    <xf numFmtId="8" fontId="4" fillId="2" borderId="1" xfId="0" applyNumberFormat="1" applyFont="1" applyFill="1" applyBorder="1" applyAlignment="1">
      <alignment horizontal="center"/>
    </xf>
    <xf numFmtId="10" fontId="18" fillId="2" borderId="1" xfId="0" applyNumberFormat="1" applyFont="1" applyFill="1" applyBorder="1" applyAlignment="1">
      <alignment horizontal="center"/>
    </xf>
    <xf numFmtId="8" fontId="0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8" fontId="14" fillId="2" borderId="1" xfId="0" applyNumberFormat="1" applyFont="1" applyFill="1" applyBorder="1" applyAlignment="1">
      <alignment vertical="center"/>
    </xf>
    <xf numFmtId="165" fontId="1" fillId="2" borderId="1" xfId="0" applyNumberFormat="1" applyFont="1" applyFill="1" applyBorder="1" applyAlignment="1">
      <alignment horizontal="center" vertical="center"/>
    </xf>
    <xf numFmtId="8" fontId="1" fillId="2" borderId="4" xfId="0" applyNumberFormat="1" applyFont="1" applyFill="1" applyBorder="1" applyAlignment="1">
      <alignment horizontal="center"/>
    </xf>
    <xf numFmtId="10" fontId="2" fillId="2" borderId="7" xfId="0" applyNumberFormat="1" applyFont="1" applyFill="1" applyBorder="1" applyAlignment="1">
      <alignment horizontal="center"/>
    </xf>
    <xf numFmtId="9" fontId="1" fillId="2" borderId="1" xfId="0" applyNumberFormat="1" applyFont="1" applyFill="1" applyBorder="1" applyAlignment="1">
      <alignment horizontal="center"/>
    </xf>
    <xf numFmtId="10" fontId="2" fillId="2" borderId="5" xfId="0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textRotation="90"/>
    </xf>
    <xf numFmtId="0" fontId="2" fillId="0" borderId="3" xfId="0" applyFont="1" applyFill="1" applyBorder="1" applyAlignment="1">
      <alignment horizontal="center" vertical="center" textRotation="90"/>
    </xf>
    <xf numFmtId="0" fontId="4" fillId="5" borderId="12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 wrapText="1"/>
    </xf>
    <xf numFmtId="10" fontId="0" fillId="2" borderId="1" xfId="0" applyNumberFormat="1" applyFont="1" applyFill="1" applyBorder="1" applyAlignment="1">
      <alignment horizontal="center"/>
    </xf>
    <xf numFmtId="0" fontId="3" fillId="0" borderId="0" xfId="0" applyFont="1"/>
    <xf numFmtId="10" fontId="11" fillId="2" borderId="3" xfId="0" applyNumberFormat="1" applyFont="1" applyFill="1" applyBorder="1" applyAlignment="1">
      <alignment horizontal="center" vertical="center"/>
    </xf>
    <xf numFmtId="10" fontId="11" fillId="2" borderId="2" xfId="0" applyNumberFormat="1" applyFont="1" applyFill="1" applyBorder="1" applyAlignment="1">
      <alignment horizontal="center" vertical="center"/>
    </xf>
    <xf numFmtId="10" fontId="11" fillId="2" borderId="4" xfId="0" applyNumberFormat="1" applyFont="1" applyFill="1" applyBorder="1" applyAlignment="1">
      <alignment horizontal="center" vertical="center"/>
    </xf>
    <xf numFmtId="10" fontId="11" fillId="3" borderId="3" xfId="0" applyNumberFormat="1" applyFont="1" applyFill="1" applyBorder="1" applyAlignment="1">
      <alignment horizontal="center" vertical="center"/>
    </xf>
    <xf numFmtId="10" fontId="11" fillId="3" borderId="2" xfId="0" applyNumberFormat="1" applyFont="1" applyFill="1" applyBorder="1" applyAlignment="1">
      <alignment horizontal="center" vertical="center"/>
    </xf>
    <xf numFmtId="10" fontId="11" fillId="3" borderId="4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0" fontId="0" fillId="2" borderId="1" xfId="0" applyNumberFormat="1" applyFont="1" applyFill="1" applyBorder="1" applyAlignment="1">
      <alignment horizontal="center"/>
    </xf>
    <xf numFmtId="10" fontId="15" fillId="2" borderId="1" xfId="0" applyNumberFormat="1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10" fontId="0" fillId="2" borderId="1" xfId="0" applyNumberFormat="1" applyFont="1" applyFill="1" applyBorder="1" applyAlignment="1">
      <alignment horizontal="center" vertical="center"/>
    </xf>
    <xf numFmtId="10" fontId="13" fillId="2" borderId="5" xfId="0" applyNumberFormat="1" applyFont="1" applyFill="1" applyBorder="1" applyAlignment="1">
      <alignment horizontal="center" vertical="center"/>
    </xf>
    <xf numFmtId="10" fontId="14" fillId="2" borderId="1" xfId="0" applyNumberFormat="1" applyFont="1" applyFill="1" applyBorder="1" applyAlignment="1">
      <alignment horizontal="center" vertical="center"/>
    </xf>
    <xf numFmtId="8" fontId="0" fillId="2" borderId="1" xfId="0" applyNumberFormat="1" applyFont="1" applyFill="1" applyBorder="1" applyAlignment="1">
      <alignment horizontal="center" vertical="center"/>
    </xf>
    <xf numFmtId="10" fontId="14" fillId="3" borderId="1" xfId="0" applyNumberFormat="1" applyFont="1" applyFill="1" applyBorder="1" applyAlignment="1">
      <alignment horizontal="center" vertical="center"/>
    </xf>
    <xf numFmtId="10" fontId="0" fillId="3" borderId="1" xfId="0" applyNumberFormat="1" applyFont="1" applyFill="1" applyBorder="1" applyAlignment="1">
      <alignment horizontal="center" vertical="center"/>
    </xf>
    <xf numFmtId="10" fontId="13" fillId="3" borderId="5" xfId="0" applyNumberFormat="1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1" fillId="6" borderId="4" xfId="0" applyFont="1" applyFill="1" applyBorder="1" applyAlignment="1"/>
    <xf numFmtId="0" fontId="1" fillId="6" borderId="1" xfId="0" applyFont="1" applyFill="1" applyBorder="1" applyAlignment="1"/>
    <xf numFmtId="0" fontId="1" fillId="6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10" fontId="1" fillId="2" borderId="3" xfId="0" applyNumberFormat="1" applyFont="1" applyFill="1" applyBorder="1" applyAlignment="1">
      <alignment horizontal="center" vertical="center"/>
    </xf>
    <xf numFmtId="10" fontId="1" fillId="2" borderId="2" xfId="0" applyNumberFormat="1" applyFont="1" applyFill="1" applyBorder="1" applyAlignment="1">
      <alignment horizontal="center" vertical="center"/>
    </xf>
    <xf numFmtId="10" fontId="1" fillId="2" borderId="4" xfId="0" applyNumberFormat="1" applyFont="1" applyFill="1" applyBorder="1" applyAlignment="1">
      <alignment horizontal="center" vertical="center"/>
    </xf>
    <xf numFmtId="10" fontId="13" fillId="2" borderId="4" xfId="0" applyNumberFormat="1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14" fillId="2" borderId="4" xfId="0" applyNumberFormat="1" applyFont="1" applyFill="1" applyBorder="1" applyAlignment="1">
      <alignment horizontal="center"/>
    </xf>
    <xf numFmtId="10" fontId="13" fillId="2" borderId="3" xfId="0" applyNumberFormat="1" applyFont="1" applyFill="1" applyBorder="1" applyAlignment="1">
      <alignment horizontal="center"/>
    </xf>
    <xf numFmtId="10" fontId="14" fillId="2" borderId="3" xfId="0" applyNumberFormat="1" applyFont="1" applyFill="1" applyBorder="1" applyAlignment="1">
      <alignment horizontal="center"/>
    </xf>
    <xf numFmtId="10" fontId="4" fillId="2" borderId="1" xfId="0" applyNumberFormat="1" applyFont="1" applyFill="1" applyBorder="1" applyAlignment="1">
      <alignment horizontal="center" vertical="center"/>
    </xf>
    <xf numFmtId="10" fontId="4" fillId="2" borderId="3" xfId="0" applyNumberFormat="1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 wrapText="1"/>
    </xf>
    <xf numFmtId="10" fontId="1" fillId="3" borderId="2" xfId="0" applyNumberFormat="1" applyFont="1" applyFill="1" applyBorder="1" applyAlignment="1">
      <alignment horizontal="center" vertical="center"/>
    </xf>
    <xf numFmtId="10" fontId="16" fillId="2" borderId="3" xfId="0" applyNumberFormat="1" applyFont="1" applyFill="1" applyBorder="1" applyAlignment="1">
      <alignment horizontal="center"/>
    </xf>
    <xf numFmtId="10" fontId="16" fillId="2" borderId="4" xfId="0" applyNumberFormat="1" applyFont="1" applyFill="1" applyBorder="1" applyAlignment="1">
      <alignment horizontal="center"/>
    </xf>
    <xf numFmtId="10" fontId="13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10" fontId="1" fillId="3" borderId="3" xfId="0" applyNumberFormat="1" applyFont="1" applyFill="1" applyBorder="1" applyAlignment="1">
      <alignment horizontal="center" vertical="center"/>
    </xf>
    <xf numFmtId="10" fontId="1" fillId="3" borderId="4" xfId="0" applyNumberFormat="1" applyFont="1" applyFill="1" applyBorder="1" applyAlignment="1">
      <alignment horizontal="center" vertical="center"/>
    </xf>
    <xf numFmtId="10" fontId="0" fillId="3" borderId="1" xfId="0" applyNumberFormat="1" applyFont="1" applyFill="1" applyBorder="1" applyAlignment="1">
      <alignment horizontal="center"/>
    </xf>
    <xf numFmtId="10" fontId="13" fillId="3" borderId="3" xfId="0" applyNumberFormat="1" applyFont="1" applyFill="1" applyBorder="1" applyAlignment="1">
      <alignment horizontal="center"/>
    </xf>
    <xf numFmtId="10" fontId="13" fillId="3" borderId="4" xfId="0" applyNumberFormat="1" applyFont="1" applyFill="1" applyBorder="1" applyAlignment="1">
      <alignment horizontal="center"/>
    </xf>
    <xf numFmtId="10" fontId="14" fillId="3" borderId="3" xfId="0" applyNumberFormat="1" applyFont="1" applyFill="1" applyBorder="1" applyAlignment="1">
      <alignment horizontal="center"/>
    </xf>
    <xf numFmtId="10" fontId="14" fillId="3" borderId="4" xfId="0" applyNumberFormat="1" applyFont="1" applyFill="1" applyBorder="1" applyAlignment="1">
      <alignment horizontal="center"/>
    </xf>
    <xf numFmtId="10" fontId="13" fillId="2" borderId="1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 textRotation="90" wrapText="1"/>
    </xf>
    <xf numFmtId="0" fontId="5" fillId="5" borderId="9" xfId="0" applyFont="1" applyFill="1" applyBorder="1" applyAlignment="1">
      <alignment horizontal="center" vertical="center" textRotation="90" wrapText="1"/>
    </xf>
    <xf numFmtId="0" fontId="5" fillId="5" borderId="11" xfId="0" applyFont="1" applyFill="1" applyBorder="1" applyAlignment="1">
      <alignment horizontal="center" vertical="center" textRotation="90" wrapText="1"/>
    </xf>
    <xf numFmtId="0" fontId="5" fillId="5" borderId="1" xfId="0" applyFont="1" applyFill="1" applyBorder="1" applyAlignment="1">
      <alignment horizontal="center" vertical="center" textRotation="90"/>
    </xf>
    <xf numFmtId="10" fontId="4" fillId="5" borderId="3" xfId="0" applyNumberFormat="1" applyFont="1" applyFill="1" applyBorder="1" applyAlignment="1">
      <alignment horizontal="center" vertical="center"/>
    </xf>
    <xf numFmtId="10" fontId="4" fillId="5" borderId="2" xfId="0" applyNumberFormat="1" applyFont="1" applyFill="1" applyBorder="1" applyAlignment="1">
      <alignment horizontal="center" vertical="center"/>
    </xf>
    <xf numFmtId="10" fontId="4" fillId="5" borderId="4" xfId="0" applyNumberFormat="1" applyFont="1" applyFill="1" applyBorder="1" applyAlignment="1">
      <alignment horizontal="center" vertical="center"/>
    </xf>
    <xf numFmtId="10" fontId="4" fillId="5" borderId="1" xfId="0" applyNumberFormat="1" applyFont="1" applyFill="1" applyBorder="1" applyAlignment="1">
      <alignment horizontal="center"/>
    </xf>
    <xf numFmtId="10" fontId="15" fillId="3" borderId="1" xfId="0" applyNumberFormat="1" applyFont="1" applyFill="1" applyBorder="1" applyAlignment="1">
      <alignment horizontal="center"/>
    </xf>
    <xf numFmtId="10" fontId="16" fillId="3" borderId="3" xfId="0" applyNumberFormat="1" applyFont="1" applyFill="1" applyBorder="1" applyAlignment="1">
      <alignment horizontal="center"/>
    </xf>
    <xf numFmtId="10" fontId="16" fillId="3" borderId="4" xfId="0" applyNumberFormat="1" applyFont="1" applyFill="1" applyBorder="1" applyAlignment="1">
      <alignment horizontal="center"/>
    </xf>
    <xf numFmtId="0" fontId="5" fillId="0" borderId="4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 textRotation="90"/>
    </xf>
    <xf numFmtId="0" fontId="4" fillId="5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textRotation="90"/>
    </xf>
    <xf numFmtId="0" fontId="5" fillId="5" borderId="2" xfId="0" applyFont="1" applyFill="1" applyBorder="1" applyAlignment="1">
      <alignment horizontal="center" vertical="center" textRotation="90"/>
    </xf>
    <xf numFmtId="0" fontId="5" fillId="5" borderId="4" xfId="0" applyFont="1" applyFill="1" applyBorder="1" applyAlignment="1">
      <alignment horizontal="center" vertical="center" textRotation="90"/>
    </xf>
    <xf numFmtId="0" fontId="5" fillId="0" borderId="3" xfId="0" applyFont="1" applyBorder="1" applyAlignment="1">
      <alignment horizontal="center" vertical="center" textRotation="90"/>
    </xf>
    <xf numFmtId="0" fontId="5" fillId="0" borderId="2" xfId="0" applyFont="1" applyBorder="1" applyAlignment="1">
      <alignment horizontal="center" vertical="center" textRotation="90"/>
    </xf>
    <xf numFmtId="0" fontId="13" fillId="2" borderId="1" xfId="0" applyFont="1" applyFill="1" applyBorder="1" applyAlignment="1">
      <alignment horizontal="center" vertical="center"/>
    </xf>
    <xf numFmtId="8" fontId="14" fillId="2" borderId="1" xfId="0" applyNumberFormat="1" applyFont="1" applyFill="1" applyBorder="1" applyAlignment="1">
      <alignment horizontal="center" vertical="center"/>
    </xf>
    <xf numFmtId="8" fontId="1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8" fontId="0" fillId="3" borderId="3" xfId="0" applyNumberFormat="1" applyFont="1" applyFill="1" applyBorder="1" applyAlignment="1">
      <alignment horizontal="center" vertical="center"/>
    </xf>
    <xf numFmtId="8" fontId="0" fillId="3" borderId="4" xfId="0" applyNumberFormat="1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8" fontId="14" fillId="3" borderId="3" xfId="0" applyNumberFormat="1" applyFont="1" applyFill="1" applyBorder="1" applyAlignment="1">
      <alignment horizontal="center" vertical="center"/>
    </xf>
    <xf numFmtId="8" fontId="14" fillId="3" borderId="4" xfId="0" applyNumberFormat="1" applyFont="1" applyFill="1" applyBorder="1" applyAlignment="1">
      <alignment horizontal="center" vertical="center"/>
    </xf>
    <xf numFmtId="8" fontId="1" fillId="3" borderId="3" xfId="0" applyNumberFormat="1" applyFont="1" applyFill="1" applyBorder="1" applyAlignment="1">
      <alignment horizontal="center" vertical="center"/>
    </xf>
    <xf numFmtId="8" fontId="1" fillId="3" borderId="4" xfId="0" applyNumberFormat="1" applyFont="1" applyFill="1" applyBorder="1" applyAlignment="1">
      <alignment horizontal="center" vertical="center"/>
    </xf>
    <xf numFmtId="8" fontId="14" fillId="3" borderId="1" xfId="0" applyNumberFormat="1" applyFont="1" applyFill="1" applyBorder="1" applyAlignment="1">
      <alignment horizontal="center" vertical="center"/>
    </xf>
    <xf numFmtId="8" fontId="1" fillId="3" borderId="1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8" fontId="0" fillId="3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10" fontId="0" fillId="2" borderId="3" xfId="0" applyNumberFormat="1" applyFont="1" applyFill="1" applyBorder="1" applyAlignment="1">
      <alignment horizontal="center" vertical="center"/>
    </xf>
    <xf numFmtId="10" fontId="0" fillId="2" borderId="2" xfId="0" applyNumberFormat="1" applyFont="1" applyFill="1" applyBorder="1" applyAlignment="1">
      <alignment horizontal="center" vertical="center"/>
    </xf>
    <xf numFmtId="10" fontId="0" fillId="2" borderId="4" xfId="0" applyNumberFormat="1" applyFont="1" applyFill="1" applyBorder="1" applyAlignment="1">
      <alignment horizontal="center" vertical="center"/>
    </xf>
    <xf numFmtId="165" fontId="13" fillId="2" borderId="3" xfId="0" applyNumberFormat="1" applyFont="1" applyFill="1" applyBorder="1" applyAlignment="1">
      <alignment horizontal="center" vertical="center"/>
    </xf>
    <xf numFmtId="165" fontId="13" fillId="2" borderId="2" xfId="0" applyNumberFormat="1" applyFont="1" applyFill="1" applyBorder="1" applyAlignment="1">
      <alignment horizontal="center" vertical="center"/>
    </xf>
    <xf numFmtId="165" fontId="13" fillId="2" borderId="4" xfId="0" applyNumberFormat="1" applyFont="1" applyFill="1" applyBorder="1" applyAlignment="1">
      <alignment horizontal="center" vertical="center"/>
    </xf>
    <xf numFmtId="165" fontId="14" fillId="2" borderId="3" xfId="0" applyNumberFormat="1" applyFont="1" applyFill="1" applyBorder="1" applyAlignment="1">
      <alignment horizontal="center" vertical="center"/>
    </xf>
    <xf numFmtId="165" fontId="14" fillId="2" borderId="2" xfId="0" applyNumberFormat="1" applyFont="1" applyFill="1" applyBorder="1" applyAlignment="1">
      <alignment horizontal="center" vertical="center"/>
    </xf>
    <xf numFmtId="165" fontId="14" fillId="2" borderId="4" xfId="0" applyNumberFormat="1" applyFont="1" applyFill="1" applyBorder="1" applyAlignment="1">
      <alignment horizontal="center" vertical="center"/>
    </xf>
    <xf numFmtId="165" fontId="1" fillId="2" borderId="3" xfId="0" applyNumberFormat="1" applyFont="1" applyFill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center"/>
    </xf>
    <xf numFmtId="165" fontId="1" fillId="2" borderId="4" xfId="0" applyNumberFormat="1" applyFont="1" applyFill="1" applyBorder="1" applyAlignment="1">
      <alignment horizontal="center" vertical="center"/>
    </xf>
    <xf numFmtId="10" fontId="0" fillId="3" borderId="3" xfId="0" applyNumberFormat="1" applyFont="1" applyFill="1" applyBorder="1" applyAlignment="1">
      <alignment horizontal="center" vertical="center"/>
    </xf>
    <xf numFmtId="10" fontId="0" fillId="3" borderId="2" xfId="0" applyNumberFormat="1" applyFont="1" applyFill="1" applyBorder="1" applyAlignment="1">
      <alignment horizontal="center" vertical="center"/>
    </xf>
    <xf numFmtId="10" fontId="0" fillId="3" borderId="4" xfId="0" applyNumberFormat="1" applyFont="1" applyFill="1" applyBorder="1" applyAlignment="1">
      <alignment horizontal="center" vertical="center"/>
    </xf>
    <xf numFmtId="165" fontId="13" fillId="3" borderId="3" xfId="0" applyNumberFormat="1" applyFont="1" applyFill="1" applyBorder="1" applyAlignment="1">
      <alignment horizontal="center" vertical="center"/>
    </xf>
    <xf numFmtId="165" fontId="13" fillId="3" borderId="2" xfId="0" applyNumberFormat="1" applyFont="1" applyFill="1" applyBorder="1" applyAlignment="1">
      <alignment horizontal="center" vertical="center"/>
    </xf>
    <xf numFmtId="165" fontId="13" fillId="3" borderId="4" xfId="0" applyNumberFormat="1" applyFont="1" applyFill="1" applyBorder="1" applyAlignment="1">
      <alignment horizontal="center" vertical="center"/>
    </xf>
    <xf numFmtId="165" fontId="14" fillId="3" borderId="3" xfId="0" applyNumberFormat="1" applyFont="1" applyFill="1" applyBorder="1" applyAlignment="1">
      <alignment horizontal="center" vertical="center"/>
    </xf>
    <xf numFmtId="165" fontId="14" fillId="3" borderId="2" xfId="0" applyNumberFormat="1" applyFont="1" applyFill="1" applyBorder="1" applyAlignment="1">
      <alignment horizontal="center" vertical="center"/>
    </xf>
    <xf numFmtId="165" fontId="14" fillId="3" borderId="4" xfId="0" applyNumberFormat="1" applyFont="1" applyFill="1" applyBorder="1" applyAlignment="1">
      <alignment horizontal="center" vertical="center"/>
    </xf>
    <xf numFmtId="165" fontId="1" fillId="3" borderId="3" xfId="0" applyNumberFormat="1" applyFont="1" applyFill="1" applyBorder="1" applyAlignment="1">
      <alignment horizontal="center" vertical="center"/>
    </xf>
    <xf numFmtId="165" fontId="1" fillId="3" borderId="2" xfId="0" applyNumberFormat="1" applyFont="1" applyFill="1" applyBorder="1" applyAlignment="1">
      <alignment horizontal="center" vertical="center"/>
    </xf>
    <xf numFmtId="165" fontId="1" fillId="3" borderId="4" xfId="0" applyNumberFormat="1" applyFont="1" applyFill="1" applyBorder="1" applyAlignment="1">
      <alignment horizontal="center" vertical="center"/>
    </xf>
    <xf numFmtId="165" fontId="0" fillId="2" borderId="3" xfId="0" applyNumberFormat="1" applyFont="1" applyFill="1" applyBorder="1" applyAlignment="1">
      <alignment horizontal="center" vertical="center"/>
    </xf>
    <xf numFmtId="165" fontId="0" fillId="2" borderId="2" xfId="0" applyNumberFormat="1" applyFont="1" applyFill="1" applyBorder="1" applyAlignment="1">
      <alignment horizontal="center" vertical="center"/>
    </xf>
    <xf numFmtId="165" fontId="0" fillId="2" borderId="4" xfId="0" applyNumberFormat="1" applyFont="1" applyFill="1" applyBorder="1" applyAlignment="1">
      <alignment horizontal="center" vertical="center"/>
    </xf>
    <xf numFmtId="10" fontId="14" fillId="2" borderId="3" xfId="0" applyNumberFormat="1" applyFont="1" applyFill="1" applyBorder="1" applyAlignment="1">
      <alignment horizontal="center" vertical="center"/>
    </xf>
    <xf numFmtId="10" fontId="14" fillId="2" borderId="2" xfId="0" applyNumberFormat="1" applyFont="1" applyFill="1" applyBorder="1" applyAlignment="1">
      <alignment horizontal="center" vertical="center"/>
    </xf>
    <xf numFmtId="10" fontId="14" fillId="2" borderId="4" xfId="0" applyNumberFormat="1" applyFont="1" applyFill="1" applyBorder="1" applyAlignment="1">
      <alignment horizontal="center" vertical="center"/>
    </xf>
    <xf numFmtId="165" fontId="0" fillId="3" borderId="3" xfId="0" applyNumberFormat="1" applyFont="1" applyFill="1" applyBorder="1" applyAlignment="1">
      <alignment horizontal="center" vertical="center"/>
    </xf>
    <xf numFmtId="165" fontId="0" fillId="3" borderId="2" xfId="0" applyNumberFormat="1" applyFont="1" applyFill="1" applyBorder="1" applyAlignment="1">
      <alignment horizontal="center" vertical="center"/>
    </xf>
    <xf numFmtId="165" fontId="0" fillId="3" borderId="4" xfId="0" applyNumberFormat="1" applyFont="1" applyFill="1" applyBorder="1" applyAlignment="1">
      <alignment horizontal="center" vertical="center"/>
    </xf>
    <xf numFmtId="10" fontId="14" fillId="3" borderId="3" xfId="0" applyNumberFormat="1" applyFont="1" applyFill="1" applyBorder="1" applyAlignment="1">
      <alignment horizontal="center" vertical="center"/>
    </xf>
    <xf numFmtId="10" fontId="14" fillId="3" borderId="2" xfId="0" applyNumberFormat="1" applyFont="1" applyFill="1" applyBorder="1" applyAlignment="1">
      <alignment horizontal="center" vertical="center"/>
    </xf>
    <xf numFmtId="10" fontId="14" fillId="3" borderId="4" xfId="0" applyNumberFormat="1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textRotation="90"/>
    </xf>
    <xf numFmtId="0" fontId="5" fillId="5" borderId="13" xfId="0" applyFont="1" applyFill="1" applyBorder="1" applyAlignment="1">
      <alignment horizontal="center" vertical="center" textRotation="90"/>
    </xf>
    <xf numFmtId="0" fontId="5" fillId="5" borderId="12" xfId="0" applyFont="1" applyFill="1" applyBorder="1" applyAlignment="1">
      <alignment horizontal="center" vertical="center" textRotation="90" wrapText="1"/>
    </xf>
    <xf numFmtId="0" fontId="5" fillId="5" borderId="0" xfId="0" applyFont="1" applyFill="1" applyBorder="1" applyAlignment="1">
      <alignment horizontal="center" vertical="center" textRotation="90" wrapText="1"/>
    </xf>
    <xf numFmtId="0" fontId="5" fillId="5" borderId="13" xfId="0" applyFont="1" applyFill="1" applyBorder="1" applyAlignment="1">
      <alignment horizontal="center" vertical="center" textRotation="90" wrapText="1"/>
    </xf>
    <xf numFmtId="0" fontId="0" fillId="8" borderId="1" xfId="0" applyFill="1" applyBorder="1" applyAlignment="1">
      <alignment vertical="center" wrapText="1"/>
    </xf>
    <xf numFmtId="0" fontId="0" fillId="3" borderId="1" xfId="0" quotePrefix="1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9" borderId="1" xfId="0" applyFill="1" applyBorder="1" applyAlignment="1">
      <alignment vertical="center" wrapText="1"/>
    </xf>
    <xf numFmtId="0" fontId="0" fillId="0" borderId="0" xfId="0" applyFill="1" applyAlignment="1">
      <alignment wrapText="1"/>
    </xf>
    <xf numFmtId="0" fontId="0" fillId="8" borderId="4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0" fontId="0" fillId="9" borderId="4" xfId="0" applyFill="1" applyBorder="1" applyAlignment="1">
      <alignment vertical="center" wrapText="1"/>
    </xf>
    <xf numFmtId="0" fontId="0" fillId="7" borderId="1" xfId="0" applyFill="1" applyBorder="1" applyAlignment="1">
      <alignment wrapText="1"/>
    </xf>
    <xf numFmtId="0" fontId="0" fillId="7" borderId="1" xfId="0" applyFill="1" applyBorder="1"/>
    <xf numFmtId="0" fontId="0" fillId="6" borderId="1" xfId="0" applyFill="1" applyBorder="1" applyAlignment="1">
      <alignment wrapText="1"/>
    </xf>
    <xf numFmtId="0" fontId="0" fillId="7" borderId="1" xfId="0" applyFill="1" applyBorder="1" applyAlignment="1">
      <alignment vertical="center" wrapText="1"/>
    </xf>
    <xf numFmtId="0" fontId="0" fillId="0" borderId="0" xfId="0" applyAlignment="1">
      <alignment vertical="center"/>
    </xf>
    <xf numFmtId="49" fontId="0" fillId="7" borderId="1" xfId="0" applyNumberFormat="1" applyFill="1" applyBorder="1"/>
    <xf numFmtId="0" fontId="0" fillId="8" borderId="11" xfId="0" applyFill="1" applyBorder="1" applyAlignment="1">
      <alignment vertical="center" wrapText="1"/>
    </xf>
    <xf numFmtId="0" fontId="0" fillId="8" borderId="10" xfId="0" applyFill="1" applyBorder="1" applyAlignment="1">
      <alignment vertical="center" wrapText="1"/>
    </xf>
    <xf numFmtId="0" fontId="0" fillId="6" borderId="1" xfId="0" quotePrefix="1" applyFill="1" applyBorder="1" applyAlignment="1">
      <alignment wrapText="1"/>
    </xf>
    <xf numFmtId="0" fontId="0" fillId="6" borderId="5" xfId="0" applyFill="1" applyBorder="1" applyAlignment="1">
      <alignment wrapText="1"/>
    </xf>
    <xf numFmtId="0" fontId="0" fillId="8" borderId="1" xfId="0" quotePrefix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7" borderId="1" xfId="0" applyFill="1" applyBorder="1" applyAlignment="1">
      <alignment horizontal="center" wrapText="1"/>
    </xf>
    <xf numFmtId="0" fontId="0" fillId="3" borderId="4" xfId="0" quotePrefix="1" applyFill="1" applyBorder="1" applyAlignment="1">
      <alignment horizontal="center" vertical="center" wrapText="1"/>
    </xf>
    <xf numFmtId="0" fontId="0" fillId="3" borderId="1" xfId="0" quotePrefix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0" fillId="7" borderId="1" xfId="0" applyNumberFormat="1" applyFill="1" applyBorder="1"/>
    <xf numFmtId="2" fontId="0" fillId="0" borderId="0" xfId="0" applyNumberFormat="1"/>
    <xf numFmtId="2" fontId="1" fillId="9" borderId="4" xfId="0" applyNumberFormat="1" applyFont="1" applyFill="1" applyBorder="1" applyAlignment="1">
      <alignment vertical="center" wrapText="1"/>
    </xf>
    <xf numFmtId="2" fontId="1" fillId="9" borderId="1" xfId="0" applyNumberFormat="1" applyFont="1" applyFill="1" applyBorder="1" applyAlignment="1">
      <alignment vertical="center" wrapText="1"/>
    </xf>
    <xf numFmtId="0" fontId="3" fillId="5" borderId="0" xfId="0" applyFont="1" applyFill="1"/>
    <xf numFmtId="0" fontId="6" fillId="5" borderId="0" xfId="0" applyFont="1" applyFill="1" applyBorder="1" applyAlignment="1">
      <alignment horizontal="center" vertical="center" textRotation="90"/>
    </xf>
    <xf numFmtId="0" fontId="1" fillId="5" borderId="0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164" fontId="3" fillId="5" borderId="0" xfId="0" applyNumberFormat="1" applyFont="1" applyFill="1" applyBorder="1" applyAlignment="1">
      <alignment horizontal="center"/>
    </xf>
    <xf numFmtId="10" fontId="13" fillId="2" borderId="1" xfId="0" applyNumberFormat="1" applyFont="1" applyFill="1" applyBorder="1" applyAlignment="1">
      <alignment horizontal="center"/>
    </xf>
    <xf numFmtId="10" fontId="14" fillId="2" borderId="1" xfId="0" applyNumberFormat="1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203</xdr:row>
      <xdr:rowOff>0</xdr:rowOff>
    </xdr:from>
    <xdr:to>
      <xdr:col>3</xdr:col>
      <xdr:colOff>676275</xdr:colOff>
      <xdr:row>222</xdr:row>
      <xdr:rowOff>45694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507950"/>
          <a:ext cx="6381750" cy="366519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6"/>
  <sheetViews>
    <sheetView tabSelected="1" zoomScaleNormal="100" workbookViewId="0">
      <pane xSplit="1" ySplit="2" topLeftCell="B45" activePane="bottomRight" state="frozen"/>
      <selection pane="topRight" activeCell="B1" sqref="B1"/>
      <selection pane="bottomLeft" activeCell="A3" sqref="A3"/>
      <selection pane="bottomRight" activeCell="O48" sqref="O48"/>
    </sheetView>
  </sheetViews>
  <sheetFormatPr defaultRowHeight="15" x14ac:dyDescent="0.25"/>
  <cols>
    <col min="1" max="1" width="15.42578125" style="44" customWidth="1"/>
    <col min="2" max="2" width="76" style="1" bestFit="1" customWidth="1"/>
    <col min="3" max="3" width="9.5703125" style="13" customWidth="1"/>
    <col min="4" max="4" width="12.28515625" style="13" customWidth="1"/>
    <col min="5" max="5" width="11" style="19" customWidth="1"/>
    <col min="6" max="6" width="8.140625" style="38" customWidth="1"/>
    <col min="7" max="7" width="2.42578125" style="38" customWidth="1"/>
    <col min="8" max="8" width="11.42578125" style="13" customWidth="1"/>
    <col min="9" max="9" width="12.28515625" style="20" customWidth="1"/>
    <col min="10" max="10" width="11.140625" style="19" customWidth="1"/>
    <col min="11" max="11" width="11.140625" style="13" customWidth="1"/>
    <col min="12" max="14" width="9.140625" style="1"/>
    <col min="15" max="15" width="91.28515625" style="1" customWidth="1"/>
    <col min="16" max="16384" width="9.140625" style="1"/>
  </cols>
  <sheetData>
    <row r="1" spans="1:15" s="37" customFormat="1" ht="47.25" customHeight="1" x14ac:dyDescent="0.25">
      <c r="A1" s="326"/>
      <c r="B1" s="324" t="s">
        <v>41</v>
      </c>
      <c r="C1" s="199" t="s">
        <v>0</v>
      </c>
      <c r="D1" s="199"/>
      <c r="E1" s="199"/>
      <c r="F1" s="199"/>
      <c r="G1" s="60"/>
      <c r="H1" s="212" t="s">
        <v>1</v>
      </c>
      <c r="I1" s="213"/>
      <c r="J1" s="213"/>
      <c r="K1" s="213"/>
      <c r="L1" s="213"/>
      <c r="M1" s="213"/>
      <c r="N1" s="214"/>
    </row>
    <row r="2" spans="1:15" s="13" customFormat="1" ht="179.25" x14ac:dyDescent="0.25">
      <c r="A2" s="327"/>
      <c r="B2" s="325"/>
      <c r="C2" s="6" t="s">
        <v>2</v>
      </c>
      <c r="D2" s="7" t="s">
        <v>3</v>
      </c>
      <c r="E2" s="8" t="s">
        <v>4</v>
      </c>
      <c r="F2" s="8" t="s">
        <v>40</v>
      </c>
      <c r="G2" s="61"/>
      <c r="H2" s="6" t="s">
        <v>2</v>
      </c>
      <c r="I2" s="7" t="s">
        <v>3</v>
      </c>
      <c r="J2" s="8" t="s">
        <v>4</v>
      </c>
      <c r="K2" s="8" t="s">
        <v>40</v>
      </c>
      <c r="L2" s="53" t="s">
        <v>55</v>
      </c>
      <c r="M2" s="53" t="s">
        <v>58</v>
      </c>
      <c r="N2" s="53" t="s">
        <v>59</v>
      </c>
    </row>
    <row r="3" spans="1:15" s="4" customFormat="1" ht="15" customHeight="1" x14ac:dyDescent="0.25">
      <c r="A3" s="328" t="s">
        <v>36</v>
      </c>
      <c r="B3" s="104" t="s">
        <v>30</v>
      </c>
      <c r="C3" s="87">
        <v>6.6699999999999995E-2</v>
      </c>
      <c r="D3" s="88">
        <v>0.1333</v>
      </c>
      <c r="E3" s="89">
        <v>0.2</v>
      </c>
      <c r="F3" s="232">
        <v>0.41060000000000002</v>
      </c>
      <c r="G3" s="39"/>
      <c r="H3" s="87">
        <v>6.6699999999999995E-2</v>
      </c>
      <c r="I3" s="88">
        <v>0.1333</v>
      </c>
      <c r="J3" s="89">
        <v>0.2</v>
      </c>
      <c r="K3" s="227">
        <f>SUM(E3:E9)</f>
        <v>0.41060000000000002</v>
      </c>
      <c r="L3" s="197">
        <v>101</v>
      </c>
      <c r="M3" s="197"/>
      <c r="N3" s="197"/>
    </row>
    <row r="4" spans="1:15" s="4" customFormat="1" x14ac:dyDescent="0.25">
      <c r="A4" s="329"/>
      <c r="B4" s="104" t="s">
        <v>31</v>
      </c>
      <c r="C4" s="87">
        <v>2.1499999999999998E-2</v>
      </c>
      <c r="D4" s="88">
        <v>4.2999999999999997E-2</v>
      </c>
      <c r="E4" s="89">
        <v>6.4500000000000002E-2</v>
      </c>
      <c r="F4" s="232"/>
      <c r="G4" s="39"/>
      <c r="H4" s="87">
        <v>2.1499999999999998E-2</v>
      </c>
      <c r="I4" s="88">
        <v>4.2999999999999997E-2</v>
      </c>
      <c r="J4" s="89">
        <v>6.4500000000000002E-2</v>
      </c>
      <c r="K4" s="228"/>
      <c r="L4" s="197"/>
      <c r="M4" s="197"/>
      <c r="N4" s="197"/>
    </row>
    <row r="5" spans="1:15" s="4" customFormat="1" x14ac:dyDescent="0.25">
      <c r="A5" s="329"/>
      <c r="B5" s="104" t="s">
        <v>32</v>
      </c>
      <c r="C5" s="87">
        <v>4.0000000000000001E-3</v>
      </c>
      <c r="D5" s="88">
        <v>2.5000000000000001E-3</v>
      </c>
      <c r="E5" s="89">
        <v>6.4999999999999997E-3</v>
      </c>
      <c r="F5" s="232"/>
      <c r="G5" s="39"/>
      <c r="H5" s="87">
        <v>4.0000000000000001E-3</v>
      </c>
      <c r="I5" s="88">
        <v>2.5000000000000001E-3</v>
      </c>
      <c r="J5" s="89">
        <v>6.4999999999999997E-3</v>
      </c>
      <c r="K5" s="228"/>
      <c r="L5" s="197"/>
      <c r="M5" s="197"/>
      <c r="N5" s="197"/>
    </row>
    <row r="6" spans="1:15" s="4" customFormat="1" x14ac:dyDescent="0.25">
      <c r="A6" s="329"/>
      <c r="B6" s="104" t="s">
        <v>33</v>
      </c>
      <c r="C6" s="87">
        <v>3.5000000000000003E-2</v>
      </c>
      <c r="D6" s="88">
        <v>3.5000000000000003E-2</v>
      </c>
      <c r="E6" s="89">
        <v>7.0000000000000007E-2</v>
      </c>
      <c r="F6" s="232"/>
      <c r="G6" s="39"/>
      <c r="H6" s="87">
        <v>3.5000000000000003E-2</v>
      </c>
      <c r="I6" s="88">
        <v>3.5000000000000003E-2</v>
      </c>
      <c r="J6" s="89">
        <v>7.0000000000000007E-2</v>
      </c>
      <c r="K6" s="228"/>
      <c r="L6" s="197"/>
      <c r="M6" s="197"/>
      <c r="N6" s="197"/>
    </row>
    <row r="7" spans="1:15" s="4" customFormat="1" x14ac:dyDescent="0.25">
      <c r="A7" s="329"/>
      <c r="B7" s="104" t="s">
        <v>42</v>
      </c>
      <c r="C7" s="87">
        <v>1.9300000000000001E-2</v>
      </c>
      <c r="D7" s="88">
        <v>3.6799999999999999E-2</v>
      </c>
      <c r="E7" s="89">
        <v>5.6099999999999997E-2</v>
      </c>
      <c r="F7" s="232"/>
      <c r="G7" s="39"/>
      <c r="H7" s="87">
        <v>1.9300000000000001E-2</v>
      </c>
      <c r="I7" s="88">
        <v>3.6799999999999999E-2</v>
      </c>
      <c r="J7" s="89">
        <v>5.6099999999999997E-2</v>
      </c>
      <c r="K7" s="228"/>
      <c r="L7" s="197"/>
      <c r="M7" s="197"/>
      <c r="N7" s="197"/>
    </row>
    <row r="8" spans="1:15" s="4" customFormat="1" x14ac:dyDescent="0.25">
      <c r="A8" s="329"/>
      <c r="B8" s="104" t="s">
        <v>34</v>
      </c>
      <c r="C8" s="87">
        <v>0.01</v>
      </c>
      <c r="D8" s="88">
        <v>0</v>
      </c>
      <c r="E8" s="89">
        <v>0.01</v>
      </c>
      <c r="F8" s="232"/>
      <c r="G8" s="39"/>
      <c r="H8" s="87">
        <v>0.01</v>
      </c>
      <c r="I8" s="88">
        <v>0</v>
      </c>
      <c r="J8" s="89">
        <v>0.01</v>
      </c>
      <c r="K8" s="228"/>
      <c r="L8" s="197"/>
      <c r="M8" s="197"/>
      <c r="N8" s="197"/>
    </row>
    <row r="9" spans="1:15" s="4" customFormat="1" x14ac:dyDescent="0.25">
      <c r="A9" s="329"/>
      <c r="B9" s="105" t="s">
        <v>35</v>
      </c>
      <c r="C9" s="90">
        <v>3.5000000000000001E-3</v>
      </c>
      <c r="D9" s="91">
        <v>0</v>
      </c>
      <c r="E9" s="92">
        <v>3.5000000000000001E-3</v>
      </c>
      <c r="F9" s="233"/>
      <c r="G9" s="39"/>
      <c r="H9" s="90">
        <v>3.5000000000000001E-3</v>
      </c>
      <c r="I9" s="91">
        <v>0</v>
      </c>
      <c r="J9" s="92">
        <v>3.5000000000000001E-3</v>
      </c>
      <c r="K9" s="228"/>
      <c r="L9" s="197"/>
      <c r="M9" s="197"/>
      <c r="N9" s="197"/>
    </row>
    <row r="10" spans="1:15" s="4" customFormat="1" x14ac:dyDescent="0.25">
      <c r="A10" s="330"/>
      <c r="B10" s="86" t="s">
        <v>71</v>
      </c>
      <c r="C10" s="69">
        <f>SUM(C3:C9)</f>
        <v>0.16000000000000003</v>
      </c>
      <c r="D10" s="69">
        <f t="shared" ref="D10:E10" si="0">SUM(D3:D9)</f>
        <v>0.25060000000000004</v>
      </c>
      <c r="E10" s="69">
        <f t="shared" si="0"/>
        <v>0.41060000000000002</v>
      </c>
      <c r="F10" s="74"/>
      <c r="G10" s="39"/>
      <c r="H10" s="69">
        <f>SUM(H3:H9)</f>
        <v>0.16000000000000003</v>
      </c>
      <c r="I10" s="69">
        <f t="shared" ref="I10:J10" si="1">SUM(I3:I9)</f>
        <v>0.25060000000000004</v>
      </c>
      <c r="J10" s="69">
        <f t="shared" si="1"/>
        <v>0.41060000000000002</v>
      </c>
      <c r="K10" s="71"/>
      <c r="L10" s="66"/>
      <c r="M10" s="66"/>
      <c r="N10" s="66"/>
    </row>
    <row r="11" spans="1:15" s="23" customFormat="1" ht="8.25" customHeight="1" x14ac:dyDescent="0.25">
      <c r="A11" s="65"/>
      <c r="B11" s="22"/>
      <c r="C11" s="27"/>
      <c r="D11" s="28"/>
      <c r="E11" s="29"/>
      <c r="F11" s="29"/>
      <c r="G11" s="26"/>
      <c r="H11" s="27"/>
      <c r="I11" s="28"/>
      <c r="J11" s="29"/>
      <c r="K11" s="30"/>
      <c r="L11" s="22"/>
      <c r="M11" s="22"/>
      <c r="N11" s="22"/>
    </row>
    <row r="12" spans="1:15" ht="15" customHeight="1" x14ac:dyDescent="0.25">
      <c r="A12" s="240" t="s">
        <v>50</v>
      </c>
      <c r="B12" s="106" t="s">
        <v>5</v>
      </c>
      <c r="C12" s="21"/>
      <c r="D12" s="63"/>
      <c r="E12" s="64"/>
      <c r="F12" s="203"/>
      <c r="G12" s="55"/>
      <c r="H12" s="93">
        <v>6.6699999999999995E-2</v>
      </c>
      <c r="I12" s="94">
        <v>0.1333</v>
      </c>
      <c r="J12" s="95">
        <v>0.2</v>
      </c>
      <c r="K12" s="235">
        <f>SUM(J12:J15)</f>
        <v>0.34100000000000003</v>
      </c>
      <c r="L12" s="218"/>
      <c r="M12" s="218"/>
      <c r="N12" s="218"/>
      <c r="O12" s="190" t="s">
        <v>102</v>
      </c>
    </row>
    <row r="13" spans="1:15" ht="21.75" customHeight="1" x14ac:dyDescent="0.25">
      <c r="A13" s="241"/>
      <c r="B13" s="107" t="s">
        <v>44</v>
      </c>
      <c r="C13" s="14"/>
      <c r="D13" s="15"/>
      <c r="E13" s="10"/>
      <c r="F13" s="203"/>
      <c r="G13" s="55"/>
      <c r="H13" s="96">
        <v>2.1499999999999998E-2</v>
      </c>
      <c r="I13" s="97">
        <v>4.2999999999999997E-2</v>
      </c>
      <c r="J13" s="98">
        <f>SUM(H13:I13)</f>
        <v>6.4500000000000002E-2</v>
      </c>
      <c r="K13" s="235"/>
      <c r="L13" s="219"/>
      <c r="M13" s="219"/>
      <c r="N13" s="219"/>
    </row>
    <row r="14" spans="1:15" ht="21.75" customHeight="1" x14ac:dyDescent="0.25">
      <c r="A14" s="241"/>
      <c r="B14" s="107" t="s">
        <v>45</v>
      </c>
      <c r="C14" s="14"/>
      <c r="D14" s="15"/>
      <c r="E14" s="10"/>
      <c r="F14" s="203"/>
      <c r="G14" s="55"/>
      <c r="H14" s="96">
        <v>4.0000000000000001E-3</v>
      </c>
      <c r="I14" s="97">
        <v>2.5000000000000001E-3</v>
      </c>
      <c r="J14" s="98">
        <f>SUM(H14:I14)</f>
        <v>6.5000000000000006E-3</v>
      </c>
      <c r="K14" s="235"/>
      <c r="L14" s="219"/>
      <c r="M14" s="219"/>
      <c r="N14" s="219"/>
    </row>
    <row r="15" spans="1:15" ht="21" customHeight="1" x14ac:dyDescent="0.25">
      <c r="A15" s="241"/>
      <c r="B15" s="107" t="s">
        <v>6</v>
      </c>
      <c r="C15" s="14"/>
      <c r="D15" s="15"/>
      <c r="E15" s="10"/>
      <c r="F15" s="203"/>
      <c r="G15" s="55"/>
      <c r="H15" s="96">
        <v>3.5000000000000003E-2</v>
      </c>
      <c r="I15" s="97">
        <v>3.5000000000000003E-2</v>
      </c>
      <c r="J15" s="98">
        <v>7.0000000000000007E-2</v>
      </c>
      <c r="K15" s="235"/>
      <c r="L15" s="219"/>
      <c r="M15" s="219"/>
      <c r="N15" s="219"/>
    </row>
    <row r="16" spans="1:15" ht="21" customHeight="1" x14ac:dyDescent="0.25">
      <c r="A16" s="241"/>
      <c r="B16" s="107" t="s">
        <v>51</v>
      </c>
      <c r="C16" s="14"/>
      <c r="D16" s="15"/>
      <c r="E16" s="10"/>
      <c r="F16" s="204"/>
      <c r="G16" s="55"/>
      <c r="H16" s="96">
        <v>0.04</v>
      </c>
      <c r="I16" s="97">
        <v>0</v>
      </c>
      <c r="J16" s="98">
        <f>(H16+I16)</f>
        <v>0.04</v>
      </c>
      <c r="K16" s="50">
        <f>(J16)</f>
        <v>0.04</v>
      </c>
      <c r="L16" s="54"/>
      <c r="M16" s="54"/>
      <c r="N16" s="54"/>
    </row>
    <row r="17" spans="1:15" ht="21" customHeight="1" x14ac:dyDescent="0.25">
      <c r="A17" s="242"/>
      <c r="B17" s="5" t="s">
        <v>72</v>
      </c>
      <c r="C17" s="14"/>
      <c r="D17" s="15"/>
      <c r="E17" s="10"/>
      <c r="F17" s="75"/>
      <c r="G17" s="55"/>
      <c r="H17" s="51">
        <f>SUM(H12:H16)</f>
        <v>0.16720000000000002</v>
      </c>
      <c r="I17" s="51">
        <f t="shared" ref="I17:J17" si="2">SUM(I12:I16)</f>
        <v>0.21380000000000002</v>
      </c>
      <c r="J17" s="51">
        <f t="shared" si="2"/>
        <v>0.38100000000000001</v>
      </c>
      <c r="K17" s="68"/>
      <c r="L17" s="54"/>
      <c r="M17" s="54"/>
      <c r="N17" s="54"/>
    </row>
    <row r="18" spans="1:15" x14ac:dyDescent="0.25">
      <c r="A18" s="42"/>
      <c r="B18" s="22"/>
      <c r="C18" s="32"/>
      <c r="D18" s="33"/>
      <c r="E18" s="34"/>
      <c r="F18" s="34"/>
      <c r="G18" s="55"/>
      <c r="H18" s="12"/>
      <c r="I18" s="12"/>
      <c r="J18" s="12"/>
      <c r="K18" s="31"/>
    </row>
    <row r="19" spans="1:15" s="4" customFormat="1" ht="21" customHeight="1" x14ac:dyDescent="0.25">
      <c r="A19" s="366" t="s">
        <v>70</v>
      </c>
      <c r="B19" s="104" t="s">
        <v>7</v>
      </c>
      <c r="C19" s="16"/>
      <c r="D19" s="17"/>
      <c r="E19" s="11"/>
      <c r="F19" s="264"/>
      <c r="G19" s="55"/>
      <c r="H19" s="189">
        <v>6.6699999999999995E-2</v>
      </c>
      <c r="I19" s="88">
        <v>0.1333</v>
      </c>
      <c r="J19" s="89">
        <v>0.2</v>
      </c>
      <c r="K19" s="234">
        <f>(J19+J20+J21)</f>
        <v>0.34100000000000003</v>
      </c>
      <c r="L19" s="197">
        <v>71</v>
      </c>
      <c r="M19" s="197">
        <v>401</v>
      </c>
      <c r="N19" s="197">
        <v>620</v>
      </c>
      <c r="O19" s="359" t="s">
        <v>157</v>
      </c>
    </row>
    <row r="20" spans="1:15" s="4" customFormat="1" ht="21" customHeight="1" x14ac:dyDescent="0.25">
      <c r="A20" s="366"/>
      <c r="B20" s="104" t="s">
        <v>8</v>
      </c>
      <c r="C20" s="16"/>
      <c r="D20" s="17"/>
      <c r="E20" s="11"/>
      <c r="F20" s="264"/>
      <c r="G20" s="55"/>
      <c r="H20" s="189">
        <v>2.5499999999999998E-2</v>
      </c>
      <c r="I20" s="88">
        <v>4.5499999999999999E-2</v>
      </c>
      <c r="J20" s="89">
        <v>7.0999999999999994E-2</v>
      </c>
      <c r="K20" s="234"/>
      <c r="L20" s="197"/>
      <c r="M20" s="197"/>
      <c r="N20" s="197"/>
    </row>
    <row r="21" spans="1:15" s="4" customFormat="1" ht="21" customHeight="1" x14ac:dyDescent="0.25">
      <c r="A21" s="366"/>
      <c r="B21" s="104" t="s">
        <v>9</v>
      </c>
      <c r="C21" s="16"/>
      <c r="D21" s="17"/>
      <c r="E21" s="11"/>
      <c r="F21" s="264"/>
      <c r="G21" s="55"/>
      <c r="H21" s="189">
        <v>3.5000000000000003E-2</v>
      </c>
      <c r="I21" s="88">
        <v>3.5000000000000003E-2</v>
      </c>
      <c r="J21" s="89">
        <v>7.0000000000000007E-2</v>
      </c>
      <c r="K21" s="234"/>
      <c r="L21" s="197"/>
      <c r="M21" s="197"/>
      <c r="N21" s="197"/>
    </row>
    <row r="22" spans="1:15" s="4" customFormat="1" ht="21" customHeight="1" x14ac:dyDescent="0.25">
      <c r="A22" s="366"/>
      <c r="B22" s="2" t="s">
        <v>73</v>
      </c>
      <c r="C22" s="16"/>
      <c r="D22" s="17"/>
      <c r="E22" s="11"/>
      <c r="F22" s="186"/>
      <c r="G22" s="55"/>
      <c r="H22" s="69">
        <f>SUM(H19:H21)</f>
        <v>0.12719999999999998</v>
      </c>
      <c r="I22" s="69">
        <f t="shared" ref="I22:J22" si="3">SUM(I19:I21)</f>
        <v>0.21380000000000002</v>
      </c>
      <c r="J22" s="69">
        <f t="shared" si="3"/>
        <v>0.34100000000000003</v>
      </c>
      <c r="K22" s="188"/>
      <c r="L22" s="187"/>
      <c r="M22" s="187"/>
      <c r="N22" s="187"/>
    </row>
    <row r="23" spans="1:15" s="23" customFormat="1" x14ac:dyDescent="0.25">
      <c r="A23" s="360"/>
      <c r="C23" s="361"/>
      <c r="D23" s="362"/>
      <c r="E23" s="55"/>
      <c r="F23" s="55"/>
      <c r="G23" s="55"/>
      <c r="H23" s="363"/>
      <c r="I23" s="363"/>
      <c r="J23" s="363"/>
      <c r="K23" s="24"/>
    </row>
    <row r="24" spans="1:15" s="23" customFormat="1" x14ac:dyDescent="0.25">
      <c r="A24" s="360"/>
      <c r="C24" s="361"/>
      <c r="D24" s="362"/>
      <c r="E24" s="55"/>
      <c r="F24" s="55"/>
      <c r="G24" s="55"/>
      <c r="H24" s="363"/>
      <c r="I24" s="363"/>
      <c r="J24" s="363"/>
      <c r="K24" s="24"/>
    </row>
    <row r="25" spans="1:15" s="4" customFormat="1" ht="15" customHeight="1" x14ac:dyDescent="0.25">
      <c r="A25" s="254" t="s">
        <v>37</v>
      </c>
      <c r="B25" s="104" t="s">
        <v>17</v>
      </c>
      <c r="C25" s="189">
        <v>6.6699999999999995E-2</v>
      </c>
      <c r="D25" s="88">
        <v>0.1333</v>
      </c>
      <c r="E25" s="89">
        <f t="shared" ref="E25:E30" si="4">C25+D25</f>
        <v>0.2</v>
      </c>
      <c r="F25" s="258"/>
      <c r="G25" s="26"/>
      <c r="H25" s="200">
        <v>6.6699999999999995E-2</v>
      </c>
      <c r="I25" s="364">
        <v>0.1333</v>
      </c>
      <c r="J25" s="365">
        <f>H25+I25</f>
        <v>0.2</v>
      </c>
      <c r="K25" s="223">
        <f>SUM(J25:J32)</f>
        <v>0.4506</v>
      </c>
      <c r="L25" s="215">
        <v>45</v>
      </c>
      <c r="M25" s="215">
        <v>450</v>
      </c>
      <c r="N25" s="215">
        <v>700</v>
      </c>
      <c r="O25" s="359" t="s">
        <v>158</v>
      </c>
    </row>
    <row r="26" spans="1:15" s="4" customFormat="1" x14ac:dyDescent="0.25">
      <c r="A26" s="254"/>
      <c r="B26" s="104" t="s">
        <v>20</v>
      </c>
      <c r="C26" s="189">
        <v>6.6699999999999995E-2</v>
      </c>
      <c r="D26" s="88">
        <v>0.1333</v>
      </c>
      <c r="E26" s="89">
        <f t="shared" si="4"/>
        <v>0.2</v>
      </c>
      <c r="F26" s="258"/>
      <c r="G26" s="26"/>
      <c r="H26" s="200"/>
      <c r="I26" s="364"/>
      <c r="J26" s="365"/>
      <c r="K26" s="224"/>
      <c r="L26" s="216"/>
      <c r="M26" s="216"/>
      <c r="N26" s="216"/>
    </row>
    <row r="27" spans="1:15" ht="15" customHeight="1" x14ac:dyDescent="0.25">
      <c r="A27" s="254"/>
      <c r="B27" s="104" t="s">
        <v>18</v>
      </c>
      <c r="C27" s="189">
        <v>3.5000000000000003E-2</v>
      </c>
      <c r="D27" s="88">
        <v>3.5000000000000003E-2</v>
      </c>
      <c r="E27" s="89">
        <f t="shared" si="4"/>
        <v>7.0000000000000007E-2</v>
      </c>
      <c r="F27" s="258"/>
      <c r="G27" s="26"/>
      <c r="H27" s="200">
        <v>3.5000000000000003E-2</v>
      </c>
      <c r="I27" s="230">
        <v>3.5000000000000003E-2</v>
      </c>
      <c r="J27" s="231">
        <f>H27+I27</f>
        <v>7.0000000000000007E-2</v>
      </c>
      <c r="K27" s="224"/>
      <c r="L27" s="216"/>
      <c r="M27" s="216"/>
      <c r="N27" s="216"/>
    </row>
    <row r="28" spans="1:15" x14ac:dyDescent="0.25">
      <c r="A28" s="254"/>
      <c r="B28" s="104" t="s">
        <v>21</v>
      </c>
      <c r="C28" s="189">
        <v>3.5000000000000003E-2</v>
      </c>
      <c r="D28" s="88">
        <v>3.5000000000000003E-2</v>
      </c>
      <c r="E28" s="89">
        <f t="shared" si="4"/>
        <v>7.0000000000000007E-2</v>
      </c>
      <c r="F28" s="258"/>
      <c r="G28" s="26"/>
      <c r="H28" s="200"/>
      <c r="I28" s="226"/>
      <c r="J28" s="229"/>
      <c r="K28" s="224"/>
      <c r="L28" s="216"/>
      <c r="M28" s="216"/>
      <c r="N28" s="216"/>
    </row>
    <row r="29" spans="1:15" s="4" customFormat="1" ht="15" customHeight="1" x14ac:dyDescent="0.25">
      <c r="A29" s="254"/>
      <c r="B29" s="104" t="s">
        <v>19</v>
      </c>
      <c r="C29" s="189">
        <v>2.1499999999999998E-2</v>
      </c>
      <c r="D29" s="88">
        <v>4.2999999999999997E-2</v>
      </c>
      <c r="E29" s="89">
        <f t="shared" si="4"/>
        <v>6.4500000000000002E-2</v>
      </c>
      <c r="F29" s="258"/>
      <c r="G29" s="26"/>
      <c r="H29" s="201">
        <v>2.5499999999999998E-2</v>
      </c>
      <c r="I29" s="230">
        <v>4.5499999999999999E-2</v>
      </c>
      <c r="J29" s="236">
        <v>7.0999999999999994E-2</v>
      </c>
      <c r="K29" s="224"/>
      <c r="L29" s="216"/>
      <c r="M29" s="216"/>
      <c r="N29" s="216"/>
    </row>
    <row r="30" spans="1:15" s="4" customFormat="1" x14ac:dyDescent="0.25">
      <c r="A30" s="254"/>
      <c r="B30" s="104" t="s">
        <v>22</v>
      </c>
      <c r="C30" s="189">
        <v>2.1499999999999998E-2</v>
      </c>
      <c r="D30" s="88">
        <v>4.2999999999999997E-2</v>
      </c>
      <c r="E30" s="89">
        <f t="shared" si="4"/>
        <v>6.4500000000000002E-2</v>
      </c>
      <c r="F30" s="258"/>
      <c r="G30" s="26"/>
      <c r="H30" s="201"/>
      <c r="I30" s="226"/>
      <c r="J30" s="237"/>
      <c r="K30" s="224"/>
      <c r="L30" s="216"/>
      <c r="M30" s="216"/>
      <c r="N30" s="216"/>
    </row>
    <row r="31" spans="1:15" x14ac:dyDescent="0.25">
      <c r="A31" s="254"/>
      <c r="B31" s="109" t="s">
        <v>54</v>
      </c>
      <c r="C31" s="189">
        <v>3.6799999999999999E-2</v>
      </c>
      <c r="D31" s="88">
        <v>3.9300000000000002E-2</v>
      </c>
      <c r="E31" s="89">
        <v>7.6100000000000001E-2</v>
      </c>
      <c r="F31" s="258"/>
      <c r="G31" s="26"/>
      <c r="H31" s="87">
        <f>1.93%+1%+0.35%</f>
        <v>3.2799999999999996E-2</v>
      </c>
      <c r="I31" s="88">
        <v>3.6799999999999999E-2</v>
      </c>
      <c r="J31" s="101">
        <f>(H31+I31)</f>
        <v>6.9599999999999995E-2</v>
      </c>
      <c r="K31" s="224"/>
      <c r="L31" s="216"/>
      <c r="M31" s="216"/>
      <c r="N31" s="216"/>
    </row>
    <row r="32" spans="1:15" x14ac:dyDescent="0.25">
      <c r="A32" s="254"/>
      <c r="B32" s="104" t="s">
        <v>53</v>
      </c>
      <c r="C32" s="69"/>
      <c r="D32" s="3"/>
      <c r="E32" s="9"/>
      <c r="F32" s="258"/>
      <c r="G32" s="62"/>
      <c r="H32" s="102">
        <v>0.04</v>
      </c>
      <c r="I32" s="103">
        <v>0</v>
      </c>
      <c r="J32" s="102">
        <f>(H32+I32)</f>
        <v>0.04</v>
      </c>
      <c r="K32" s="225"/>
      <c r="L32" s="217"/>
      <c r="M32" s="217"/>
      <c r="N32" s="217"/>
    </row>
    <row r="33" spans="1:15" x14ac:dyDescent="0.25">
      <c r="A33" s="254"/>
      <c r="B33" s="104" t="s">
        <v>67</v>
      </c>
      <c r="C33" s="69"/>
      <c r="D33" s="3"/>
      <c r="E33" s="9"/>
      <c r="F33" s="258"/>
      <c r="G33" s="62"/>
      <c r="H33" s="57"/>
      <c r="I33" s="52" t="s">
        <v>68</v>
      </c>
      <c r="J33" s="57"/>
      <c r="K33" s="57"/>
      <c r="L33" s="54"/>
      <c r="M33" s="54"/>
      <c r="N33" s="54"/>
    </row>
    <row r="34" spans="1:15" x14ac:dyDescent="0.25">
      <c r="A34" s="41"/>
      <c r="B34" s="2" t="s">
        <v>74</v>
      </c>
      <c r="C34" s="69"/>
      <c r="D34" s="3"/>
      <c r="E34" s="9"/>
      <c r="F34" s="77"/>
      <c r="G34" s="40"/>
      <c r="H34" s="70">
        <f>SUM(H25:H32)</f>
        <v>0.2</v>
      </c>
      <c r="I34" s="70">
        <f t="shared" ref="I34:J34" si="5">SUM(I25:I32)</f>
        <v>0.25059999999999999</v>
      </c>
      <c r="J34" s="70">
        <f t="shared" si="5"/>
        <v>0.4506</v>
      </c>
      <c r="K34" s="70"/>
      <c r="L34" s="54"/>
      <c r="M34" s="54"/>
      <c r="N34" s="54"/>
    </row>
    <row r="35" spans="1:15" s="23" customFormat="1" x14ac:dyDescent="0.25">
      <c r="A35" s="41"/>
      <c r="C35" s="24"/>
      <c r="D35" s="25"/>
      <c r="E35" s="26"/>
      <c r="F35" s="26"/>
      <c r="G35" s="26"/>
      <c r="H35" s="24"/>
      <c r="I35" s="25"/>
      <c r="J35" s="39"/>
      <c r="K35" s="40"/>
    </row>
    <row r="36" spans="1:15" s="4" customFormat="1" ht="15" customHeight="1" x14ac:dyDescent="0.25">
      <c r="A36" s="251" t="s">
        <v>60</v>
      </c>
      <c r="B36" s="107" t="s">
        <v>17</v>
      </c>
      <c r="C36" s="96">
        <v>6.6699999999999995E-2</v>
      </c>
      <c r="D36" s="97">
        <v>0.1333</v>
      </c>
      <c r="E36" s="98">
        <f t="shared" ref="E36:E41" si="6">C36+D36</f>
        <v>0.2</v>
      </c>
      <c r="F36" s="255">
        <f>E36+E38+E40+E42</f>
        <v>0.42060000000000003</v>
      </c>
      <c r="G36" s="26"/>
      <c r="H36" s="245">
        <v>6.6699999999999995E-2</v>
      </c>
      <c r="I36" s="246">
        <v>0.1333</v>
      </c>
      <c r="J36" s="248">
        <f>H36+I36</f>
        <v>0.2</v>
      </c>
      <c r="K36" s="243">
        <f>SUM(J36:J44)</f>
        <v>0.46060000000000001</v>
      </c>
      <c r="L36" s="220">
        <v>46</v>
      </c>
      <c r="M36" s="215">
        <v>455</v>
      </c>
      <c r="N36" s="215">
        <v>700</v>
      </c>
      <c r="O36" s="359" t="s">
        <v>158</v>
      </c>
    </row>
    <row r="37" spans="1:15" s="4" customFormat="1" x14ac:dyDescent="0.25">
      <c r="A37" s="252"/>
      <c r="B37" s="107" t="s">
        <v>20</v>
      </c>
      <c r="C37" s="96">
        <v>6.6699999999999995E-2</v>
      </c>
      <c r="D37" s="97">
        <v>0.1333</v>
      </c>
      <c r="E37" s="98">
        <f t="shared" si="6"/>
        <v>0.2</v>
      </c>
      <c r="F37" s="256"/>
      <c r="G37" s="26"/>
      <c r="H37" s="245"/>
      <c r="I37" s="247"/>
      <c r="J37" s="249"/>
      <c r="K37" s="235"/>
      <c r="L37" s="221"/>
      <c r="M37" s="216"/>
      <c r="N37" s="216"/>
    </row>
    <row r="38" spans="1:15" ht="15" customHeight="1" x14ac:dyDescent="0.25">
      <c r="A38" s="252"/>
      <c r="B38" s="107" t="s">
        <v>18</v>
      </c>
      <c r="C38" s="96">
        <v>3.5000000000000003E-2</v>
      </c>
      <c r="D38" s="97">
        <v>3.5000000000000003E-2</v>
      </c>
      <c r="E38" s="98">
        <f t="shared" si="6"/>
        <v>7.0000000000000007E-2</v>
      </c>
      <c r="F38" s="256"/>
      <c r="G38" s="26"/>
      <c r="H38" s="245">
        <v>3.5000000000000003E-2</v>
      </c>
      <c r="I38" s="246">
        <v>3.5000000000000003E-2</v>
      </c>
      <c r="J38" s="248">
        <f>H38+I38</f>
        <v>7.0000000000000007E-2</v>
      </c>
      <c r="K38" s="235"/>
      <c r="L38" s="221"/>
      <c r="M38" s="216"/>
      <c r="N38" s="216"/>
    </row>
    <row r="39" spans="1:15" x14ac:dyDescent="0.25">
      <c r="A39" s="252"/>
      <c r="B39" s="107" t="s">
        <v>21</v>
      </c>
      <c r="C39" s="96">
        <v>3.5000000000000003E-2</v>
      </c>
      <c r="D39" s="97">
        <v>3.5000000000000003E-2</v>
      </c>
      <c r="E39" s="98">
        <f t="shared" si="6"/>
        <v>7.0000000000000007E-2</v>
      </c>
      <c r="F39" s="256"/>
      <c r="G39" s="26"/>
      <c r="H39" s="245"/>
      <c r="I39" s="247"/>
      <c r="J39" s="249"/>
      <c r="K39" s="235"/>
      <c r="L39" s="221"/>
      <c r="M39" s="216"/>
      <c r="N39" s="216"/>
    </row>
    <row r="40" spans="1:15" s="4" customFormat="1" ht="15" customHeight="1" x14ac:dyDescent="0.25">
      <c r="A40" s="252"/>
      <c r="B40" s="107" t="s">
        <v>19</v>
      </c>
      <c r="C40" s="96">
        <v>2.1499999999999998E-2</v>
      </c>
      <c r="D40" s="97">
        <v>4.2999999999999997E-2</v>
      </c>
      <c r="E40" s="98">
        <f t="shared" si="6"/>
        <v>6.4500000000000002E-2</v>
      </c>
      <c r="F40" s="256"/>
      <c r="G40" s="26"/>
      <c r="H40" s="259">
        <v>2.5499999999999998E-2</v>
      </c>
      <c r="I40" s="246">
        <v>4.5499999999999999E-2</v>
      </c>
      <c r="J40" s="260">
        <v>7.0999999999999994E-2</v>
      </c>
      <c r="K40" s="235"/>
      <c r="L40" s="221"/>
      <c r="M40" s="216"/>
      <c r="N40" s="216"/>
    </row>
    <row r="41" spans="1:15" s="4" customFormat="1" x14ac:dyDescent="0.25">
      <c r="A41" s="252"/>
      <c r="B41" s="107" t="s">
        <v>22</v>
      </c>
      <c r="C41" s="96">
        <v>2.1499999999999998E-2</v>
      </c>
      <c r="D41" s="97">
        <v>4.2999999999999997E-2</v>
      </c>
      <c r="E41" s="98">
        <f t="shared" si="6"/>
        <v>6.4500000000000002E-2</v>
      </c>
      <c r="F41" s="256"/>
      <c r="G41" s="26"/>
      <c r="H41" s="259"/>
      <c r="I41" s="247"/>
      <c r="J41" s="261"/>
      <c r="K41" s="235"/>
      <c r="L41" s="221"/>
      <c r="M41" s="216"/>
      <c r="N41" s="216"/>
    </row>
    <row r="42" spans="1:15" x14ac:dyDescent="0.25">
      <c r="A42" s="252"/>
      <c r="B42" s="115" t="s">
        <v>69</v>
      </c>
      <c r="C42" s="96">
        <v>3.6799999999999999E-2</v>
      </c>
      <c r="D42" s="97">
        <v>4.9299999999999997E-2</v>
      </c>
      <c r="E42" s="98">
        <f>C42+D42</f>
        <v>8.6099999999999996E-2</v>
      </c>
      <c r="F42" s="256"/>
      <c r="G42" s="26"/>
      <c r="H42" s="96">
        <f>1.93%+1%+0.35%</f>
        <v>3.2799999999999996E-2</v>
      </c>
      <c r="I42" s="97">
        <v>3.6799999999999999E-2</v>
      </c>
      <c r="J42" s="123">
        <f>(H42+I42)</f>
        <v>6.9599999999999995E-2</v>
      </c>
      <c r="K42" s="235"/>
      <c r="L42" s="221"/>
      <c r="M42" s="216"/>
      <c r="N42" s="216"/>
    </row>
    <row r="43" spans="1:15" x14ac:dyDescent="0.25">
      <c r="A43" s="252"/>
      <c r="B43" s="107" t="s">
        <v>53</v>
      </c>
      <c r="C43" s="96"/>
      <c r="D43" s="97"/>
      <c r="E43" s="98"/>
      <c r="F43" s="256"/>
      <c r="G43" s="62"/>
      <c r="H43" s="116">
        <v>0.04</v>
      </c>
      <c r="I43" s="120">
        <v>0</v>
      </c>
      <c r="J43" s="116">
        <f>(H43+I43)</f>
        <v>0.04</v>
      </c>
      <c r="K43" s="235"/>
      <c r="L43" s="221"/>
      <c r="M43" s="216"/>
      <c r="N43" s="216"/>
    </row>
    <row r="44" spans="1:15" x14ac:dyDescent="0.25">
      <c r="A44" s="252"/>
      <c r="B44" s="107" t="s">
        <v>56</v>
      </c>
      <c r="C44" s="96"/>
      <c r="D44" s="97"/>
      <c r="E44" s="98"/>
      <c r="F44" s="256"/>
      <c r="G44" s="62"/>
      <c r="H44" s="116">
        <v>0</v>
      </c>
      <c r="I44" s="120">
        <v>0.01</v>
      </c>
      <c r="J44" s="116">
        <f>H44+I44</f>
        <v>0.01</v>
      </c>
      <c r="K44" s="244"/>
      <c r="L44" s="222"/>
      <c r="M44" s="217"/>
      <c r="N44" s="217"/>
    </row>
    <row r="45" spans="1:15" x14ac:dyDescent="0.25">
      <c r="A45" s="253"/>
      <c r="B45" s="107" t="s">
        <v>67</v>
      </c>
      <c r="C45" s="96"/>
      <c r="D45" s="97"/>
      <c r="E45" s="98"/>
      <c r="F45" s="257"/>
      <c r="G45" s="62"/>
      <c r="H45" s="81"/>
      <c r="I45" s="160" t="s">
        <v>68</v>
      </c>
      <c r="J45" s="81"/>
      <c r="K45" s="81"/>
      <c r="L45" s="54"/>
      <c r="M45" s="54"/>
      <c r="N45" s="54"/>
    </row>
    <row r="46" spans="1:15" x14ac:dyDescent="0.25">
      <c r="A46" s="110"/>
      <c r="B46" s="157" t="s">
        <v>75</v>
      </c>
      <c r="C46" s="51"/>
      <c r="D46" s="158"/>
      <c r="E46" s="159"/>
      <c r="F46" s="76"/>
      <c r="G46" s="40"/>
      <c r="H46" s="81">
        <f>SUM(H36:H44)</f>
        <v>0.2</v>
      </c>
      <c r="I46" s="81">
        <f t="shared" ref="I46:J46" si="7">SUM(I36:I44)</f>
        <v>0.2606</v>
      </c>
      <c r="J46" s="81">
        <f t="shared" si="7"/>
        <v>0.46060000000000001</v>
      </c>
      <c r="K46" s="161"/>
      <c r="L46" s="54"/>
      <c r="M46" s="54"/>
      <c r="N46" s="54"/>
    </row>
    <row r="47" spans="1:15" s="4" customFormat="1" x14ac:dyDescent="0.25">
      <c r="A47" s="43"/>
      <c r="B47" s="22"/>
      <c r="C47" s="32"/>
      <c r="D47" s="33"/>
      <c r="E47" s="56"/>
      <c r="F47" s="56"/>
      <c r="G47" s="55"/>
      <c r="H47" s="48"/>
      <c r="I47" s="48"/>
      <c r="J47" s="48"/>
      <c r="K47" s="49"/>
      <c r="L47" s="58"/>
      <c r="M47" s="58"/>
      <c r="N47" s="58"/>
    </row>
    <row r="48" spans="1:15" ht="15" customHeight="1" x14ac:dyDescent="0.25">
      <c r="A48" s="262" t="s">
        <v>89</v>
      </c>
      <c r="B48" s="108" t="s">
        <v>24</v>
      </c>
      <c r="C48" s="164">
        <v>188.3</v>
      </c>
      <c r="D48" s="165">
        <v>0.1333</v>
      </c>
      <c r="E48" s="127"/>
      <c r="F48" s="264"/>
      <c r="G48" s="55"/>
      <c r="H48" s="205">
        <v>6.6699999999999995E-2</v>
      </c>
      <c r="I48" s="250">
        <v>0.1333</v>
      </c>
      <c r="J48" s="207">
        <f>H48+I48</f>
        <v>0.2</v>
      </c>
      <c r="K48" s="223">
        <f>SUM(J48:J55)</f>
        <v>0.4506</v>
      </c>
      <c r="L48" s="215">
        <v>48</v>
      </c>
      <c r="M48" s="215">
        <v>460</v>
      </c>
      <c r="N48" s="215">
        <v>710</v>
      </c>
      <c r="O48" s="190" t="s">
        <v>102</v>
      </c>
    </row>
    <row r="49" spans="1:15" x14ac:dyDescent="0.25">
      <c r="A49" s="263"/>
      <c r="B49" s="104" t="s">
        <v>27</v>
      </c>
      <c r="C49" s="99">
        <v>6.6699999999999995E-2</v>
      </c>
      <c r="D49" s="165">
        <v>0.1333</v>
      </c>
      <c r="E49" s="89">
        <f t="shared" ref="E49:E52" si="8">C49+D49</f>
        <v>0.2</v>
      </c>
      <c r="F49" s="264"/>
      <c r="G49" s="55"/>
      <c r="H49" s="265"/>
      <c r="I49" s="265"/>
      <c r="J49" s="265"/>
      <c r="K49" s="224"/>
      <c r="L49" s="216"/>
      <c r="M49" s="216"/>
      <c r="N49" s="216"/>
    </row>
    <row r="50" spans="1:15" ht="15" customHeight="1" x14ac:dyDescent="0.25">
      <c r="A50" s="263"/>
      <c r="B50" s="104" t="s">
        <v>25</v>
      </c>
      <c r="C50" s="166">
        <v>0.05</v>
      </c>
      <c r="D50" s="165">
        <v>4.2999999999999997E-2</v>
      </c>
      <c r="E50" s="89">
        <f t="shared" si="8"/>
        <v>9.2999999999999999E-2</v>
      </c>
      <c r="F50" s="264"/>
      <c r="G50" s="55"/>
      <c r="H50" s="205">
        <v>2.5499999999999998E-2</v>
      </c>
      <c r="I50" s="250">
        <v>4.5499999999999999E-2</v>
      </c>
      <c r="J50" s="207">
        <v>7.0999999999999994E-2</v>
      </c>
      <c r="K50" s="224"/>
      <c r="L50" s="216"/>
      <c r="M50" s="216"/>
      <c r="N50" s="216"/>
    </row>
    <row r="51" spans="1:15" x14ac:dyDescent="0.25">
      <c r="A51" s="263"/>
      <c r="B51" s="104" t="s">
        <v>28</v>
      </c>
      <c r="C51" s="99">
        <v>2.5499999999999998E-2</v>
      </c>
      <c r="D51" s="165">
        <v>5.0999999999999997E-2</v>
      </c>
      <c r="E51" s="89">
        <f t="shared" si="8"/>
        <v>7.6499999999999999E-2</v>
      </c>
      <c r="F51" s="264"/>
      <c r="G51" s="55"/>
      <c r="H51" s="205"/>
      <c r="I51" s="250"/>
      <c r="J51" s="207"/>
      <c r="K51" s="224"/>
      <c r="L51" s="216"/>
      <c r="M51" s="216"/>
      <c r="N51" s="216"/>
    </row>
    <row r="52" spans="1:15" x14ac:dyDescent="0.25">
      <c r="A52" s="263"/>
      <c r="B52" s="104" t="s">
        <v>26</v>
      </c>
      <c r="C52" s="99">
        <v>2.1499999999999998E-2</v>
      </c>
      <c r="D52" s="165">
        <v>4.2999999999999997E-2</v>
      </c>
      <c r="E52" s="89">
        <f t="shared" si="8"/>
        <v>6.4500000000000002E-2</v>
      </c>
      <c r="F52" s="264"/>
      <c r="G52" s="55"/>
      <c r="H52" s="205"/>
      <c r="I52" s="250"/>
      <c r="J52" s="207"/>
      <c r="K52" s="224"/>
      <c r="L52" s="216"/>
      <c r="M52" s="216"/>
      <c r="N52" s="216"/>
    </row>
    <row r="53" spans="1:15" s="4" customFormat="1" x14ac:dyDescent="0.25">
      <c r="A53" s="263"/>
      <c r="B53" s="109" t="s">
        <v>52</v>
      </c>
      <c r="C53" s="205">
        <v>7.1800000000000003E-2</v>
      </c>
      <c r="D53" s="206">
        <v>7.4300000000000005E-2</v>
      </c>
      <c r="E53" s="207">
        <v>0.14610000000000001</v>
      </c>
      <c r="F53" s="264"/>
      <c r="G53" s="55"/>
      <c r="H53" s="100">
        <v>3.5000000000000003E-2</v>
      </c>
      <c r="I53" s="100">
        <v>3.5000000000000003E-2</v>
      </c>
      <c r="J53" s="162">
        <v>7.0000000000000007E-2</v>
      </c>
      <c r="K53" s="224"/>
      <c r="L53" s="216"/>
      <c r="M53" s="216"/>
      <c r="N53" s="216"/>
    </row>
    <row r="54" spans="1:15" s="4" customFormat="1" x14ac:dyDescent="0.25">
      <c r="A54" s="263"/>
      <c r="B54" s="104" t="s">
        <v>43</v>
      </c>
      <c r="C54" s="205"/>
      <c r="D54" s="206"/>
      <c r="E54" s="207"/>
      <c r="F54" s="264"/>
      <c r="G54" s="55"/>
      <c r="H54" s="99">
        <f>1.93%+1%+0.35%</f>
        <v>3.2799999999999996E-2</v>
      </c>
      <c r="I54" s="88">
        <v>3.6799999999999999E-2</v>
      </c>
      <c r="J54" s="101">
        <f>(H54+I54)</f>
        <v>6.9599999999999995E-2</v>
      </c>
      <c r="K54" s="224"/>
      <c r="L54" s="216"/>
      <c r="M54" s="216"/>
      <c r="N54" s="216"/>
    </row>
    <row r="55" spans="1:15" s="4" customFormat="1" x14ac:dyDescent="0.25">
      <c r="A55" s="263"/>
      <c r="B55" s="104" t="s">
        <v>80</v>
      </c>
      <c r="C55" s="102"/>
      <c r="D55" s="167"/>
      <c r="E55" s="101"/>
      <c r="F55" s="264"/>
      <c r="G55" s="55"/>
      <c r="H55" s="99">
        <v>0.04</v>
      </c>
      <c r="I55" s="88">
        <v>0</v>
      </c>
      <c r="J55" s="101">
        <v>0.04</v>
      </c>
      <c r="K55" s="225"/>
      <c r="L55" s="217"/>
      <c r="M55" s="217"/>
      <c r="N55" s="217"/>
    </row>
    <row r="56" spans="1:15" x14ac:dyDescent="0.25">
      <c r="A56" s="263"/>
      <c r="B56" s="104" t="s">
        <v>23</v>
      </c>
      <c r="C56" s="164">
        <v>2</v>
      </c>
      <c r="D56" s="168">
        <v>0</v>
      </c>
      <c r="E56" s="169">
        <f t="shared" ref="E56:E57" si="9">C56+D56</f>
        <v>2</v>
      </c>
      <c r="F56" s="264"/>
      <c r="G56" s="55"/>
      <c r="H56" s="208">
        <v>2</v>
      </c>
      <c r="I56" s="271">
        <v>0</v>
      </c>
      <c r="J56" s="272">
        <f>H56+I56</f>
        <v>2</v>
      </c>
      <c r="K56" s="273"/>
      <c r="L56" s="197">
        <v>47</v>
      </c>
      <c r="M56" s="197">
        <v>480</v>
      </c>
      <c r="N56" s="197">
        <v>720</v>
      </c>
    </row>
    <row r="57" spans="1:15" x14ac:dyDescent="0.25">
      <c r="A57" s="263"/>
      <c r="B57" s="104" t="s">
        <v>29</v>
      </c>
      <c r="C57" s="164">
        <v>2</v>
      </c>
      <c r="D57" s="168">
        <v>0</v>
      </c>
      <c r="E57" s="169">
        <f t="shared" si="9"/>
        <v>2</v>
      </c>
      <c r="F57" s="264"/>
      <c r="G57" s="55"/>
      <c r="H57" s="208"/>
      <c r="I57" s="265"/>
      <c r="J57" s="265"/>
      <c r="K57" s="274"/>
      <c r="L57" s="198"/>
      <c r="M57" s="198"/>
      <c r="N57" s="198"/>
    </row>
    <row r="58" spans="1:15" x14ac:dyDescent="0.25">
      <c r="A58" s="85"/>
      <c r="B58" s="2" t="s">
        <v>76</v>
      </c>
      <c r="C58" s="170"/>
      <c r="D58" s="17"/>
      <c r="E58" s="171"/>
      <c r="F58" s="80"/>
      <c r="G58" s="55"/>
      <c r="H58" s="84">
        <f>SUM(H48:H55)</f>
        <v>0.19999999999999998</v>
      </c>
      <c r="I58" s="84">
        <f>SUM(I48:I55)</f>
        <v>0.25060000000000004</v>
      </c>
      <c r="J58" s="84">
        <f>SUM(J48:J55)</f>
        <v>0.4506</v>
      </c>
      <c r="K58" s="163"/>
      <c r="L58" s="79"/>
      <c r="M58" s="79"/>
      <c r="N58" s="79"/>
    </row>
    <row r="59" spans="1:15" s="134" customFormat="1" x14ac:dyDescent="0.25">
      <c r="A59" s="131"/>
      <c r="B59" s="35"/>
      <c r="C59" s="36"/>
      <c r="D59" s="36"/>
      <c r="E59" s="132"/>
      <c r="F59" s="34"/>
      <c r="G59" s="55"/>
      <c r="H59" s="36"/>
      <c r="I59" s="133"/>
      <c r="J59" s="132"/>
      <c r="K59" s="36"/>
      <c r="L59" s="35"/>
      <c r="M59" s="35"/>
      <c r="N59" s="35"/>
    </row>
    <row r="60" spans="1:15" ht="15" customHeight="1" x14ac:dyDescent="0.25">
      <c r="A60" s="240" t="s">
        <v>90</v>
      </c>
      <c r="B60" s="106" t="s">
        <v>24</v>
      </c>
      <c r="C60" s="111">
        <v>188.3</v>
      </c>
      <c r="D60" s="112">
        <v>0.1333</v>
      </c>
      <c r="E60" s="113"/>
      <c r="F60" s="202"/>
      <c r="G60" s="55"/>
      <c r="H60" s="210">
        <v>6.6699999999999995E-2</v>
      </c>
      <c r="I60" s="238">
        <v>0.1333</v>
      </c>
      <c r="J60" s="209">
        <f>H60+I60</f>
        <v>0.2</v>
      </c>
      <c r="K60" s="243">
        <f>SUM(J60:J68)</f>
        <v>0.46060000000000001</v>
      </c>
      <c r="L60" s="215">
        <v>78</v>
      </c>
      <c r="M60" s="215">
        <v>461</v>
      </c>
      <c r="N60" s="215">
        <v>710</v>
      </c>
      <c r="O60" s="190" t="s">
        <v>102</v>
      </c>
    </row>
    <row r="61" spans="1:15" x14ac:dyDescent="0.25">
      <c r="A61" s="241"/>
      <c r="B61" s="107" t="s">
        <v>27</v>
      </c>
      <c r="C61" s="96">
        <v>6.6699999999999995E-2</v>
      </c>
      <c r="D61" s="112">
        <v>0.1333</v>
      </c>
      <c r="E61" s="98">
        <f t="shared" ref="E61:E64" si="10">C61+D61</f>
        <v>0.2</v>
      </c>
      <c r="F61" s="203"/>
      <c r="G61" s="55"/>
      <c r="H61" s="239"/>
      <c r="I61" s="239"/>
      <c r="J61" s="239"/>
      <c r="K61" s="235"/>
      <c r="L61" s="216"/>
      <c r="M61" s="216"/>
      <c r="N61" s="216"/>
    </row>
    <row r="62" spans="1:15" ht="15" customHeight="1" x14ac:dyDescent="0.25">
      <c r="A62" s="241"/>
      <c r="B62" s="107" t="s">
        <v>25</v>
      </c>
      <c r="C62" s="114">
        <v>0.05</v>
      </c>
      <c r="D62" s="112">
        <v>4.2999999999999997E-2</v>
      </c>
      <c r="E62" s="98">
        <f t="shared" si="10"/>
        <v>9.2999999999999999E-2</v>
      </c>
      <c r="F62" s="203"/>
      <c r="G62" s="55"/>
      <c r="H62" s="210">
        <v>2.5499999999999998E-2</v>
      </c>
      <c r="I62" s="238">
        <v>4.5499999999999999E-2</v>
      </c>
      <c r="J62" s="209">
        <v>7.0999999999999994E-2</v>
      </c>
      <c r="K62" s="235"/>
      <c r="L62" s="216"/>
      <c r="M62" s="216"/>
      <c r="N62" s="216"/>
    </row>
    <row r="63" spans="1:15" x14ac:dyDescent="0.25">
      <c r="A63" s="241"/>
      <c r="B63" s="107" t="s">
        <v>28</v>
      </c>
      <c r="C63" s="96">
        <v>2.5499999999999998E-2</v>
      </c>
      <c r="D63" s="112">
        <v>5.0999999999999997E-2</v>
      </c>
      <c r="E63" s="98">
        <f t="shared" si="10"/>
        <v>7.6499999999999999E-2</v>
      </c>
      <c r="F63" s="203"/>
      <c r="G63" s="55"/>
      <c r="H63" s="210"/>
      <c r="I63" s="238"/>
      <c r="J63" s="209"/>
      <c r="K63" s="235"/>
      <c r="L63" s="216"/>
      <c r="M63" s="216"/>
      <c r="N63" s="216"/>
    </row>
    <row r="64" spans="1:15" x14ac:dyDescent="0.25">
      <c r="A64" s="241"/>
      <c r="B64" s="107" t="s">
        <v>26</v>
      </c>
      <c r="C64" s="96">
        <v>2.1499999999999998E-2</v>
      </c>
      <c r="D64" s="112">
        <v>4.2999999999999997E-2</v>
      </c>
      <c r="E64" s="98">
        <f t="shared" si="10"/>
        <v>6.4500000000000002E-2</v>
      </c>
      <c r="F64" s="203"/>
      <c r="G64" s="55"/>
      <c r="H64" s="210"/>
      <c r="I64" s="238"/>
      <c r="J64" s="209"/>
      <c r="K64" s="235"/>
      <c r="L64" s="216"/>
      <c r="M64" s="216"/>
      <c r="N64" s="216"/>
    </row>
    <row r="65" spans="1:15" s="4" customFormat="1" x14ac:dyDescent="0.25">
      <c r="A65" s="241"/>
      <c r="B65" s="115" t="s">
        <v>52</v>
      </c>
      <c r="C65" s="210">
        <v>7.1800000000000003E-2</v>
      </c>
      <c r="D65" s="211">
        <v>7.4300000000000005E-2</v>
      </c>
      <c r="E65" s="209">
        <v>0.14610000000000001</v>
      </c>
      <c r="F65" s="203"/>
      <c r="G65" s="55"/>
      <c r="H65" s="121">
        <v>3.5000000000000003E-2</v>
      </c>
      <c r="I65" s="121">
        <v>3.5000000000000003E-2</v>
      </c>
      <c r="J65" s="122">
        <v>7.0000000000000007E-2</v>
      </c>
      <c r="K65" s="235"/>
      <c r="L65" s="216"/>
      <c r="M65" s="216"/>
      <c r="N65" s="216"/>
    </row>
    <row r="66" spans="1:15" s="4" customFormat="1" x14ac:dyDescent="0.25">
      <c r="A66" s="241"/>
      <c r="B66" s="107" t="s">
        <v>43</v>
      </c>
      <c r="C66" s="210"/>
      <c r="D66" s="211"/>
      <c r="E66" s="209"/>
      <c r="F66" s="203"/>
      <c r="G66" s="55"/>
      <c r="H66" s="96">
        <f>1.93%+1%+0.35%</f>
        <v>3.2799999999999996E-2</v>
      </c>
      <c r="I66" s="97">
        <v>3.6799999999999999E-2</v>
      </c>
      <c r="J66" s="123">
        <f>(H66+I66)</f>
        <v>6.9599999999999995E-2</v>
      </c>
      <c r="K66" s="235"/>
      <c r="L66" s="216"/>
      <c r="M66" s="216"/>
      <c r="N66" s="216"/>
    </row>
    <row r="67" spans="1:15" s="4" customFormat="1" x14ac:dyDescent="0.25">
      <c r="A67" s="241"/>
      <c r="B67" s="107" t="s">
        <v>80</v>
      </c>
      <c r="C67" s="116"/>
      <c r="D67" s="117"/>
      <c r="E67" s="123"/>
      <c r="F67" s="203"/>
      <c r="G67" s="55"/>
      <c r="H67" s="96">
        <v>0.04</v>
      </c>
      <c r="I67" s="97">
        <v>0</v>
      </c>
      <c r="J67" s="123">
        <v>0.04</v>
      </c>
      <c r="K67" s="235"/>
      <c r="L67" s="216"/>
      <c r="M67" s="216"/>
      <c r="N67" s="216"/>
    </row>
    <row r="68" spans="1:15" x14ac:dyDescent="0.25">
      <c r="A68" s="241"/>
      <c r="B68" s="107" t="s">
        <v>81</v>
      </c>
      <c r="C68" s="111"/>
      <c r="D68" s="118"/>
      <c r="E68" s="119"/>
      <c r="F68" s="203"/>
      <c r="G68" s="55"/>
      <c r="H68" s="96">
        <v>0</v>
      </c>
      <c r="I68" s="97">
        <v>0.01</v>
      </c>
      <c r="J68" s="123">
        <f>H68+I68</f>
        <v>0.01</v>
      </c>
      <c r="K68" s="244"/>
      <c r="L68" s="217"/>
      <c r="M68" s="217"/>
      <c r="N68" s="217"/>
    </row>
    <row r="69" spans="1:15" x14ac:dyDescent="0.25">
      <c r="A69" s="241"/>
      <c r="B69" s="107" t="s">
        <v>23</v>
      </c>
      <c r="C69" s="111">
        <v>2</v>
      </c>
      <c r="D69" s="118">
        <v>0</v>
      </c>
      <c r="E69" s="119">
        <f t="shared" ref="E69:E70" si="11">C69+D69</f>
        <v>2</v>
      </c>
      <c r="F69" s="203"/>
      <c r="G69" s="55"/>
      <c r="H69" s="275">
        <v>2</v>
      </c>
      <c r="I69" s="277">
        <v>0</v>
      </c>
      <c r="J69" s="279">
        <f>H69+I69</f>
        <v>2</v>
      </c>
      <c r="K69" s="281">
        <f>J69</f>
        <v>2</v>
      </c>
      <c r="L69" s="220">
        <v>47</v>
      </c>
      <c r="M69" s="220">
        <v>480</v>
      </c>
      <c r="N69" s="220">
        <v>720</v>
      </c>
    </row>
    <row r="70" spans="1:15" x14ac:dyDescent="0.25">
      <c r="A70" s="242"/>
      <c r="B70" s="107" t="s">
        <v>29</v>
      </c>
      <c r="C70" s="111">
        <v>2</v>
      </c>
      <c r="D70" s="118">
        <v>0</v>
      </c>
      <c r="E70" s="119">
        <f t="shared" si="11"/>
        <v>2</v>
      </c>
      <c r="F70" s="204"/>
      <c r="G70" s="55"/>
      <c r="H70" s="276"/>
      <c r="I70" s="278"/>
      <c r="J70" s="280"/>
      <c r="K70" s="282"/>
      <c r="L70" s="222"/>
      <c r="M70" s="222"/>
      <c r="N70" s="222"/>
    </row>
    <row r="71" spans="1:15" x14ac:dyDescent="0.25">
      <c r="A71" s="85"/>
      <c r="B71" s="5" t="s">
        <v>76</v>
      </c>
      <c r="C71" s="82"/>
      <c r="D71" s="15"/>
      <c r="E71" s="59"/>
      <c r="F71" s="80"/>
      <c r="G71" s="55"/>
      <c r="H71" s="81">
        <f>SUM(H60:H68)</f>
        <v>0.19999999999999998</v>
      </c>
      <c r="I71" s="81">
        <f>SUM(I60:I68)</f>
        <v>0.26060000000000005</v>
      </c>
      <c r="J71" s="81">
        <f>SUM(J60:J68)</f>
        <v>0.46060000000000001</v>
      </c>
      <c r="K71" s="83"/>
      <c r="L71" s="79"/>
      <c r="M71" s="79"/>
      <c r="N71" s="79"/>
    </row>
    <row r="72" spans="1:15" s="134" customFormat="1" x14ac:dyDescent="0.25">
      <c r="A72" s="124"/>
      <c r="C72" s="185"/>
      <c r="D72" s="36"/>
      <c r="E72" s="132"/>
      <c r="F72" s="34"/>
      <c r="G72" s="55"/>
      <c r="H72" s="36"/>
      <c r="I72" s="133"/>
      <c r="J72" s="132"/>
      <c r="K72" s="36"/>
      <c r="L72" s="35"/>
      <c r="M72" s="35"/>
      <c r="N72" s="35"/>
    </row>
    <row r="73" spans="1:15" ht="15" customHeight="1" x14ac:dyDescent="0.25">
      <c r="A73" s="263" t="s">
        <v>82</v>
      </c>
      <c r="B73" s="104" t="s">
        <v>24</v>
      </c>
      <c r="C73" s="164">
        <v>188.3</v>
      </c>
      <c r="D73" s="165">
        <v>0.1333</v>
      </c>
      <c r="E73" s="127"/>
      <c r="F73" s="264"/>
      <c r="G73" s="55"/>
      <c r="H73" s="205">
        <v>6.6699999999999995E-2</v>
      </c>
      <c r="I73" s="250">
        <v>0.1333</v>
      </c>
      <c r="J73" s="207">
        <f>H73+I73</f>
        <v>0.2</v>
      </c>
      <c r="K73" s="223">
        <f>SUM(J73:J80)</f>
        <v>0.38059999999999999</v>
      </c>
      <c r="L73" s="215">
        <v>49</v>
      </c>
      <c r="M73" s="215">
        <v>470</v>
      </c>
      <c r="N73" s="215">
        <v>710</v>
      </c>
      <c r="O73" s="190" t="s">
        <v>102</v>
      </c>
    </row>
    <row r="74" spans="1:15" x14ac:dyDescent="0.25">
      <c r="A74" s="263"/>
      <c r="B74" s="104" t="s">
        <v>27</v>
      </c>
      <c r="C74" s="99">
        <v>6.6699999999999995E-2</v>
      </c>
      <c r="D74" s="165">
        <v>0.1333</v>
      </c>
      <c r="E74" s="89">
        <f t="shared" ref="E74:E77" si="12">C74+D74</f>
        <v>0.2</v>
      </c>
      <c r="F74" s="264"/>
      <c r="G74" s="55"/>
      <c r="H74" s="265"/>
      <c r="I74" s="265"/>
      <c r="J74" s="265"/>
      <c r="K74" s="224"/>
      <c r="L74" s="216"/>
      <c r="M74" s="216"/>
      <c r="N74" s="216"/>
    </row>
    <row r="75" spans="1:15" ht="15" customHeight="1" x14ac:dyDescent="0.25">
      <c r="A75" s="263"/>
      <c r="B75" s="104" t="s">
        <v>25</v>
      </c>
      <c r="C75" s="166">
        <v>0.05</v>
      </c>
      <c r="D75" s="165">
        <v>4.2999999999999997E-2</v>
      </c>
      <c r="E75" s="89">
        <f t="shared" si="12"/>
        <v>9.2999999999999999E-2</v>
      </c>
      <c r="F75" s="264"/>
      <c r="G75" s="55"/>
      <c r="H75" s="205">
        <v>2.5499999999999998E-2</v>
      </c>
      <c r="I75" s="250">
        <v>4.5499999999999999E-2</v>
      </c>
      <c r="J75" s="207">
        <v>7.0999999999999994E-2</v>
      </c>
      <c r="K75" s="224"/>
      <c r="L75" s="216"/>
      <c r="M75" s="216"/>
      <c r="N75" s="216"/>
    </row>
    <row r="76" spans="1:15" x14ac:dyDescent="0.25">
      <c r="A76" s="263"/>
      <c r="B76" s="104" t="s">
        <v>28</v>
      </c>
      <c r="C76" s="99">
        <v>2.5499999999999998E-2</v>
      </c>
      <c r="D76" s="165">
        <v>5.0999999999999997E-2</v>
      </c>
      <c r="E76" s="89">
        <f t="shared" si="12"/>
        <v>7.6499999999999999E-2</v>
      </c>
      <c r="F76" s="264"/>
      <c r="G76" s="55"/>
      <c r="H76" s="205"/>
      <c r="I76" s="250"/>
      <c r="J76" s="207"/>
      <c r="K76" s="224"/>
      <c r="L76" s="216"/>
      <c r="M76" s="216"/>
      <c r="N76" s="216"/>
    </row>
    <row r="77" spans="1:15" x14ac:dyDescent="0.25">
      <c r="A77" s="263"/>
      <c r="B77" s="104" t="s">
        <v>26</v>
      </c>
      <c r="C77" s="99">
        <v>2.1499999999999998E-2</v>
      </c>
      <c r="D77" s="165">
        <v>4.2999999999999997E-2</v>
      </c>
      <c r="E77" s="89">
        <f t="shared" si="12"/>
        <v>6.4500000000000002E-2</v>
      </c>
      <c r="F77" s="264"/>
      <c r="G77" s="55"/>
      <c r="H77" s="205"/>
      <c r="I77" s="250"/>
      <c r="J77" s="207"/>
      <c r="K77" s="224"/>
      <c r="L77" s="216"/>
      <c r="M77" s="216"/>
      <c r="N77" s="216"/>
    </row>
    <row r="78" spans="1:15" s="4" customFormat="1" x14ac:dyDescent="0.25">
      <c r="A78" s="263"/>
      <c r="B78" s="109" t="s">
        <v>52</v>
      </c>
      <c r="C78" s="205">
        <v>7.1800000000000003E-2</v>
      </c>
      <c r="D78" s="206">
        <v>7.4300000000000005E-2</v>
      </c>
      <c r="E78" s="207">
        <v>0.14610000000000001</v>
      </c>
      <c r="F78" s="264"/>
      <c r="G78" s="55"/>
      <c r="H78" s="100">
        <v>0</v>
      </c>
      <c r="I78" s="172">
        <v>0</v>
      </c>
      <c r="J78" s="162">
        <v>0</v>
      </c>
      <c r="K78" s="224"/>
      <c r="L78" s="216"/>
      <c r="M78" s="216"/>
      <c r="N78" s="216"/>
    </row>
    <row r="79" spans="1:15" s="4" customFormat="1" x14ac:dyDescent="0.25">
      <c r="A79" s="263"/>
      <c r="B79" s="104" t="s">
        <v>43</v>
      </c>
      <c r="C79" s="205"/>
      <c r="D79" s="206"/>
      <c r="E79" s="207"/>
      <c r="F79" s="264"/>
      <c r="G79" s="55"/>
      <c r="H79" s="99">
        <f>1.93%+1%+0.35%</f>
        <v>3.2799999999999996E-2</v>
      </c>
      <c r="I79" s="88">
        <v>3.6799999999999999E-2</v>
      </c>
      <c r="J79" s="101">
        <f>(H79+I79)</f>
        <v>6.9599999999999995E-2</v>
      </c>
      <c r="K79" s="224"/>
      <c r="L79" s="216"/>
      <c r="M79" s="216"/>
      <c r="N79" s="216"/>
    </row>
    <row r="80" spans="1:15" s="4" customFormat="1" x14ac:dyDescent="0.25">
      <c r="A80" s="263"/>
      <c r="B80" s="104" t="s">
        <v>80</v>
      </c>
      <c r="C80" s="102"/>
      <c r="D80" s="167"/>
      <c r="E80" s="101"/>
      <c r="F80" s="264"/>
      <c r="G80" s="55"/>
      <c r="H80" s="99">
        <v>0.04</v>
      </c>
      <c r="I80" s="88">
        <v>0</v>
      </c>
      <c r="J80" s="101">
        <v>0.04</v>
      </c>
      <c r="K80" s="225"/>
      <c r="L80" s="217"/>
      <c r="M80" s="217"/>
      <c r="N80" s="217"/>
    </row>
    <row r="81" spans="1:15" x14ac:dyDescent="0.25">
      <c r="A81" s="263"/>
      <c r="B81" s="104" t="s">
        <v>23</v>
      </c>
      <c r="C81" s="164">
        <v>2</v>
      </c>
      <c r="D81" s="168">
        <v>0</v>
      </c>
      <c r="E81" s="169">
        <f t="shared" ref="E81:E82" si="13">C81+D81</f>
        <v>2</v>
      </c>
      <c r="F81" s="264"/>
      <c r="G81" s="55"/>
      <c r="H81" s="208">
        <v>2</v>
      </c>
      <c r="I81" s="271">
        <v>0</v>
      </c>
      <c r="J81" s="272">
        <f>H81+I81</f>
        <v>2</v>
      </c>
      <c r="K81" s="273"/>
      <c r="L81" s="197">
        <v>47</v>
      </c>
      <c r="M81" s="197">
        <v>480</v>
      </c>
      <c r="N81" s="197">
        <v>720</v>
      </c>
    </row>
    <row r="82" spans="1:15" x14ac:dyDescent="0.25">
      <c r="A82" s="263"/>
      <c r="B82" s="104" t="s">
        <v>29</v>
      </c>
      <c r="C82" s="164">
        <v>2</v>
      </c>
      <c r="D82" s="168">
        <v>0</v>
      </c>
      <c r="E82" s="169">
        <f t="shared" si="13"/>
        <v>2</v>
      </c>
      <c r="F82" s="264"/>
      <c r="G82" s="55"/>
      <c r="H82" s="208"/>
      <c r="I82" s="265"/>
      <c r="J82" s="265"/>
      <c r="K82" s="274"/>
      <c r="L82" s="198"/>
      <c r="M82" s="198"/>
      <c r="N82" s="198"/>
    </row>
    <row r="83" spans="1:15" x14ac:dyDescent="0.25">
      <c r="A83" s="85"/>
      <c r="B83" s="2" t="s">
        <v>83</v>
      </c>
      <c r="C83" s="170"/>
      <c r="D83" s="17"/>
      <c r="E83" s="171"/>
      <c r="F83" s="80"/>
      <c r="G83" s="55"/>
      <c r="H83" s="84">
        <f>SUM(H73:H80)</f>
        <v>0.16499999999999998</v>
      </c>
      <c r="I83" s="84">
        <f>SUM(I73:I80)</f>
        <v>0.21560000000000001</v>
      </c>
      <c r="J83" s="84">
        <f>SUM(J73:J80)</f>
        <v>0.38059999999999999</v>
      </c>
      <c r="K83" s="163"/>
      <c r="L83" s="79"/>
      <c r="M83" s="79"/>
      <c r="N83" s="79"/>
    </row>
    <row r="84" spans="1:15" s="147" customFormat="1" ht="15.75" x14ac:dyDescent="0.25">
      <c r="A84" s="140"/>
      <c r="B84" s="141"/>
      <c r="C84" s="142"/>
      <c r="D84" s="143"/>
      <c r="E84" s="144"/>
      <c r="F84" s="145"/>
      <c r="G84" s="146"/>
      <c r="H84" s="142"/>
      <c r="I84" s="143"/>
      <c r="J84" s="144"/>
      <c r="K84" s="145"/>
      <c r="L84" s="142"/>
      <c r="M84" s="142"/>
      <c r="N84" s="142"/>
    </row>
    <row r="85" spans="1:15" ht="15" customHeight="1" x14ac:dyDescent="0.25">
      <c r="A85" s="240" t="s">
        <v>84</v>
      </c>
      <c r="B85" s="106" t="s">
        <v>24</v>
      </c>
      <c r="C85" s="111">
        <v>188.3</v>
      </c>
      <c r="D85" s="112">
        <v>0.1333</v>
      </c>
      <c r="E85" s="113"/>
      <c r="F85" s="264"/>
      <c r="G85" s="55"/>
      <c r="H85" s="210">
        <v>6.6699999999999995E-2</v>
      </c>
      <c r="I85" s="238">
        <v>0.1333</v>
      </c>
      <c r="J85" s="209">
        <f>H85+I85</f>
        <v>0.2</v>
      </c>
      <c r="K85" s="243">
        <f>SUM(J85:J93)</f>
        <v>0.3906</v>
      </c>
      <c r="L85" s="215">
        <v>79</v>
      </c>
      <c r="M85" s="215">
        <v>471</v>
      </c>
      <c r="N85" s="215">
        <v>710</v>
      </c>
      <c r="O85" s="190" t="s">
        <v>102</v>
      </c>
    </row>
    <row r="86" spans="1:15" x14ac:dyDescent="0.25">
      <c r="A86" s="241"/>
      <c r="B86" s="107" t="s">
        <v>27</v>
      </c>
      <c r="C86" s="96">
        <v>6.6699999999999995E-2</v>
      </c>
      <c r="D86" s="112">
        <v>0.1333</v>
      </c>
      <c r="E86" s="98">
        <f t="shared" ref="E86:E89" si="14">C86+D86</f>
        <v>0.2</v>
      </c>
      <c r="F86" s="264"/>
      <c r="G86" s="55"/>
      <c r="H86" s="239"/>
      <c r="I86" s="239"/>
      <c r="J86" s="239"/>
      <c r="K86" s="235"/>
      <c r="L86" s="216"/>
      <c r="M86" s="216"/>
      <c r="N86" s="216"/>
    </row>
    <row r="87" spans="1:15" ht="15" customHeight="1" x14ac:dyDescent="0.25">
      <c r="A87" s="241"/>
      <c r="B87" s="107" t="s">
        <v>25</v>
      </c>
      <c r="C87" s="114">
        <v>0.05</v>
      </c>
      <c r="D87" s="112">
        <v>4.2999999999999997E-2</v>
      </c>
      <c r="E87" s="98">
        <f t="shared" si="14"/>
        <v>9.2999999999999999E-2</v>
      </c>
      <c r="F87" s="264"/>
      <c r="G87" s="55"/>
      <c r="H87" s="210">
        <v>2.5499999999999998E-2</v>
      </c>
      <c r="I87" s="238">
        <v>4.5499999999999999E-2</v>
      </c>
      <c r="J87" s="209">
        <v>7.0999999999999994E-2</v>
      </c>
      <c r="K87" s="235"/>
      <c r="L87" s="216"/>
      <c r="M87" s="216"/>
      <c r="N87" s="216"/>
    </row>
    <row r="88" spans="1:15" x14ac:dyDescent="0.25">
      <c r="A88" s="241"/>
      <c r="B88" s="107" t="s">
        <v>28</v>
      </c>
      <c r="C88" s="96">
        <v>2.5499999999999998E-2</v>
      </c>
      <c r="D88" s="112">
        <v>5.0999999999999997E-2</v>
      </c>
      <c r="E88" s="98">
        <f t="shared" si="14"/>
        <v>7.6499999999999999E-2</v>
      </c>
      <c r="F88" s="264"/>
      <c r="G88" s="55"/>
      <c r="H88" s="210"/>
      <c r="I88" s="238"/>
      <c r="J88" s="209"/>
      <c r="K88" s="235"/>
      <c r="L88" s="216"/>
      <c r="M88" s="216"/>
      <c r="N88" s="216"/>
    </row>
    <row r="89" spans="1:15" x14ac:dyDescent="0.25">
      <c r="A89" s="241"/>
      <c r="B89" s="107" t="s">
        <v>26</v>
      </c>
      <c r="C89" s="96">
        <v>2.1499999999999998E-2</v>
      </c>
      <c r="D89" s="112">
        <v>4.2999999999999997E-2</v>
      </c>
      <c r="E89" s="98">
        <f t="shared" si="14"/>
        <v>6.4500000000000002E-2</v>
      </c>
      <c r="F89" s="264"/>
      <c r="G89" s="55"/>
      <c r="H89" s="210"/>
      <c r="I89" s="238"/>
      <c r="J89" s="209"/>
      <c r="K89" s="235"/>
      <c r="L89" s="216"/>
      <c r="M89" s="216"/>
      <c r="N89" s="216"/>
    </row>
    <row r="90" spans="1:15" s="4" customFormat="1" x14ac:dyDescent="0.25">
      <c r="A90" s="241"/>
      <c r="B90" s="115" t="s">
        <v>52</v>
      </c>
      <c r="C90" s="210">
        <v>7.1800000000000003E-2</v>
      </c>
      <c r="D90" s="211">
        <v>7.4300000000000005E-2</v>
      </c>
      <c r="E90" s="209">
        <v>0.14610000000000001</v>
      </c>
      <c r="F90" s="264"/>
      <c r="G90" s="55"/>
      <c r="H90" s="121">
        <v>0</v>
      </c>
      <c r="I90" s="139">
        <v>0</v>
      </c>
      <c r="J90" s="122">
        <v>0</v>
      </c>
      <c r="K90" s="235"/>
      <c r="L90" s="216"/>
      <c r="M90" s="216"/>
      <c r="N90" s="216"/>
    </row>
    <row r="91" spans="1:15" s="4" customFormat="1" x14ac:dyDescent="0.25">
      <c r="A91" s="241"/>
      <c r="B91" s="107" t="s">
        <v>43</v>
      </c>
      <c r="C91" s="210"/>
      <c r="D91" s="211"/>
      <c r="E91" s="209"/>
      <c r="F91" s="264"/>
      <c r="G91" s="55"/>
      <c r="H91" s="96">
        <f>1.93%+1%+0.35%</f>
        <v>3.2799999999999996E-2</v>
      </c>
      <c r="I91" s="97">
        <v>3.6799999999999999E-2</v>
      </c>
      <c r="J91" s="123">
        <f>(H91+I91)</f>
        <v>6.9599999999999995E-2</v>
      </c>
      <c r="K91" s="235"/>
      <c r="L91" s="216"/>
      <c r="M91" s="216"/>
      <c r="N91" s="216"/>
    </row>
    <row r="92" spans="1:15" s="4" customFormat="1" x14ac:dyDescent="0.25">
      <c r="A92" s="241"/>
      <c r="B92" s="107" t="s">
        <v>80</v>
      </c>
      <c r="C92" s="116"/>
      <c r="D92" s="117"/>
      <c r="E92" s="123"/>
      <c r="F92" s="264"/>
      <c r="G92" s="55"/>
      <c r="H92" s="96">
        <v>0.04</v>
      </c>
      <c r="I92" s="97">
        <v>0</v>
      </c>
      <c r="J92" s="123">
        <v>0.04</v>
      </c>
      <c r="K92" s="235"/>
      <c r="L92" s="216"/>
      <c r="M92" s="216"/>
      <c r="N92" s="216"/>
    </row>
    <row r="93" spans="1:15" s="4" customFormat="1" x14ac:dyDescent="0.25">
      <c r="A93" s="241"/>
      <c r="B93" s="107" t="s">
        <v>85</v>
      </c>
      <c r="C93" s="116"/>
      <c r="D93" s="117"/>
      <c r="E93" s="123"/>
      <c r="F93" s="264"/>
      <c r="G93" s="55"/>
      <c r="H93" s="96">
        <v>0</v>
      </c>
      <c r="I93" s="97">
        <v>0.01</v>
      </c>
      <c r="J93" s="123">
        <f>H93+I93</f>
        <v>0.01</v>
      </c>
      <c r="K93" s="244"/>
      <c r="L93" s="217"/>
      <c r="M93" s="217"/>
      <c r="N93" s="217"/>
    </row>
    <row r="94" spans="1:15" x14ac:dyDescent="0.25">
      <c r="A94" s="241"/>
      <c r="B94" s="107" t="s">
        <v>23</v>
      </c>
      <c r="C94" s="111">
        <v>2</v>
      </c>
      <c r="D94" s="118">
        <v>0</v>
      </c>
      <c r="E94" s="119">
        <f t="shared" ref="E94:E95" si="15">C94+D94</f>
        <v>2</v>
      </c>
      <c r="F94" s="264"/>
      <c r="G94" s="55"/>
      <c r="H94" s="286">
        <v>2</v>
      </c>
      <c r="I94" s="287">
        <v>0</v>
      </c>
      <c r="J94" s="283">
        <f>H94+I94</f>
        <v>2</v>
      </c>
      <c r="K94" s="284"/>
      <c r="L94" s="197">
        <v>47</v>
      </c>
      <c r="M94" s="197">
        <v>480</v>
      </c>
      <c r="N94" s="197">
        <v>720</v>
      </c>
    </row>
    <row r="95" spans="1:15" x14ac:dyDescent="0.25">
      <c r="A95" s="242"/>
      <c r="B95" s="107" t="s">
        <v>29</v>
      </c>
      <c r="C95" s="111">
        <v>2</v>
      </c>
      <c r="D95" s="118">
        <v>0</v>
      </c>
      <c r="E95" s="119">
        <f t="shared" si="15"/>
        <v>2</v>
      </c>
      <c r="F95" s="264"/>
      <c r="G95" s="55"/>
      <c r="H95" s="286"/>
      <c r="I95" s="239"/>
      <c r="J95" s="239"/>
      <c r="K95" s="285"/>
      <c r="L95" s="198"/>
      <c r="M95" s="198"/>
      <c r="N95" s="198"/>
    </row>
    <row r="96" spans="1:15" x14ac:dyDescent="0.25">
      <c r="A96" s="85"/>
      <c r="B96" s="5" t="s">
        <v>83</v>
      </c>
      <c r="C96" s="82"/>
      <c r="D96" s="15"/>
      <c r="E96" s="59"/>
      <c r="F96" s="80"/>
      <c r="G96" s="55"/>
      <c r="H96" s="81">
        <f>SUM(H85:H93)</f>
        <v>0.16499999999999998</v>
      </c>
      <c r="I96" s="81">
        <f>SUM(I85:I93)</f>
        <v>0.22560000000000002</v>
      </c>
      <c r="J96" s="81">
        <f>H96+I96</f>
        <v>0.3906</v>
      </c>
      <c r="K96" s="83"/>
      <c r="L96" s="79"/>
      <c r="M96" s="79"/>
      <c r="N96" s="79"/>
    </row>
    <row r="97" spans="1:15" s="147" customFormat="1" ht="15.75" x14ac:dyDescent="0.25">
      <c r="A97" s="140"/>
      <c r="B97" s="141"/>
      <c r="C97" s="142"/>
      <c r="D97" s="143"/>
      <c r="E97" s="144"/>
      <c r="F97" s="145"/>
      <c r="G97" s="146"/>
      <c r="H97" s="142"/>
      <c r="I97" s="143"/>
      <c r="J97" s="144"/>
      <c r="K97" s="145"/>
      <c r="L97" s="142"/>
      <c r="M97" s="142"/>
      <c r="N97" s="142"/>
    </row>
    <row r="98" spans="1:15" x14ac:dyDescent="0.25">
      <c r="A98" s="240" t="s">
        <v>87</v>
      </c>
      <c r="B98" s="104" t="s">
        <v>86</v>
      </c>
      <c r="C98" s="99">
        <v>0.04</v>
      </c>
      <c r="D98" s="165">
        <v>0.1333</v>
      </c>
      <c r="E98" s="89">
        <f t="shared" ref="E98:E99" si="16">C98+D98</f>
        <v>0.17330000000000001</v>
      </c>
      <c r="F98" s="264"/>
      <c r="G98" s="55"/>
      <c r="H98" s="312">
        <v>0.13997499999999999</v>
      </c>
      <c r="I98" s="291">
        <v>0.25472499999999998</v>
      </c>
      <c r="J98" s="315">
        <f>H98+I98</f>
        <v>0.39469999999999994</v>
      </c>
      <c r="K98" s="223">
        <f>SUM(J98:J102)</f>
        <v>0.39469999999999994</v>
      </c>
      <c r="L98" s="216">
        <v>55</v>
      </c>
      <c r="M98" s="216">
        <v>352</v>
      </c>
      <c r="N98" s="216">
        <v>610</v>
      </c>
      <c r="O98" s="190" t="s">
        <v>102</v>
      </c>
    </row>
    <row r="99" spans="1:15" x14ac:dyDescent="0.25">
      <c r="A99" s="241"/>
      <c r="B99" s="104" t="s">
        <v>28</v>
      </c>
      <c r="C99" s="99">
        <v>2.5499999999999998E-2</v>
      </c>
      <c r="D99" s="165">
        <v>5.0999999999999997E-2</v>
      </c>
      <c r="E99" s="89">
        <f t="shared" si="16"/>
        <v>7.6499999999999999E-2</v>
      </c>
      <c r="F99" s="264"/>
      <c r="G99" s="55"/>
      <c r="H99" s="313"/>
      <c r="I99" s="292"/>
      <c r="J99" s="316"/>
      <c r="K99" s="224"/>
      <c r="L99" s="216"/>
      <c r="M99" s="216"/>
      <c r="N99" s="216"/>
    </row>
    <row r="100" spans="1:15" s="4" customFormat="1" x14ac:dyDescent="0.25">
      <c r="A100" s="241"/>
      <c r="B100" s="109" t="s">
        <v>52</v>
      </c>
      <c r="C100" s="205">
        <v>7.1800000000000003E-2</v>
      </c>
      <c r="D100" s="206">
        <v>7.4300000000000005E-2</v>
      </c>
      <c r="E100" s="207">
        <v>0.14610000000000001</v>
      </c>
      <c r="F100" s="264"/>
      <c r="G100" s="55"/>
      <c r="H100" s="313"/>
      <c r="I100" s="292"/>
      <c r="J100" s="316"/>
      <c r="K100" s="224"/>
      <c r="L100" s="216"/>
      <c r="M100" s="216"/>
      <c r="N100" s="216"/>
    </row>
    <row r="101" spans="1:15" s="4" customFormat="1" x14ac:dyDescent="0.25">
      <c r="A101" s="241"/>
      <c r="B101" s="104" t="s">
        <v>43</v>
      </c>
      <c r="C101" s="205"/>
      <c r="D101" s="206"/>
      <c r="E101" s="207"/>
      <c r="F101" s="264"/>
      <c r="G101" s="55"/>
      <c r="H101" s="313"/>
      <c r="I101" s="292"/>
      <c r="J101" s="316"/>
      <c r="K101" s="224"/>
      <c r="L101" s="216"/>
      <c r="M101" s="216"/>
      <c r="N101" s="216"/>
    </row>
    <row r="102" spans="1:15" s="4" customFormat="1" x14ac:dyDescent="0.25">
      <c r="A102" s="241"/>
      <c r="B102" s="104" t="s">
        <v>80</v>
      </c>
      <c r="C102" s="102"/>
      <c r="D102" s="167"/>
      <c r="E102" s="101"/>
      <c r="F102" s="264"/>
      <c r="G102" s="55"/>
      <c r="H102" s="314"/>
      <c r="I102" s="293"/>
      <c r="J102" s="317"/>
      <c r="K102" s="225"/>
      <c r="L102" s="217"/>
      <c r="M102" s="217"/>
      <c r="N102" s="217"/>
    </row>
    <row r="103" spans="1:15" x14ac:dyDescent="0.25">
      <c r="A103" s="242"/>
      <c r="B103" s="104" t="s">
        <v>29</v>
      </c>
      <c r="C103" s="164">
        <v>2</v>
      </c>
      <c r="D103" s="168">
        <v>0</v>
      </c>
      <c r="E103" s="169">
        <f t="shared" ref="E103" si="17">C103+D103</f>
        <v>2</v>
      </c>
      <c r="F103" s="264"/>
      <c r="G103" s="55"/>
      <c r="H103" s="173">
        <v>2</v>
      </c>
      <c r="I103" s="174">
        <v>0</v>
      </c>
      <c r="J103" s="175">
        <f>H103+I103</f>
        <v>2</v>
      </c>
      <c r="K103" s="163"/>
      <c r="L103" s="78">
        <v>47</v>
      </c>
      <c r="M103" s="78">
        <v>480</v>
      </c>
      <c r="N103" s="78">
        <v>720</v>
      </c>
    </row>
    <row r="104" spans="1:15" x14ac:dyDescent="0.25">
      <c r="A104" s="85"/>
      <c r="B104" s="2" t="s">
        <v>88</v>
      </c>
      <c r="C104" s="69">
        <f>SUM(C98:C102)</f>
        <v>0.13730000000000001</v>
      </c>
      <c r="D104" s="69">
        <f t="shared" ref="D104:E104" si="18">SUM(D98:D102)</f>
        <v>0.2586</v>
      </c>
      <c r="E104" s="69">
        <f t="shared" si="18"/>
        <v>0.39590000000000003</v>
      </c>
      <c r="F104" s="80"/>
      <c r="G104" s="55"/>
      <c r="H104" s="176">
        <f>H98</f>
        <v>0.13997499999999999</v>
      </c>
      <c r="I104" s="176">
        <f t="shared" ref="I104:J104" si="19">SUM(I98:I102)</f>
        <v>0.25472499999999998</v>
      </c>
      <c r="J104" s="84">
        <f t="shared" si="19"/>
        <v>0.39469999999999994</v>
      </c>
      <c r="K104" s="163"/>
      <c r="L104" s="79"/>
      <c r="M104" s="79"/>
      <c r="N104" s="79"/>
    </row>
    <row r="105" spans="1:15" s="147" customFormat="1" ht="15.75" x14ac:dyDescent="0.25">
      <c r="A105" s="140"/>
      <c r="B105" s="141"/>
      <c r="C105" s="142"/>
      <c r="D105" s="143"/>
      <c r="E105" s="144"/>
      <c r="F105" s="145"/>
      <c r="G105" s="146"/>
      <c r="H105" s="142"/>
      <c r="I105" s="143"/>
      <c r="J105" s="144"/>
      <c r="K105" s="145"/>
      <c r="L105" s="142"/>
      <c r="M105" s="142"/>
      <c r="N105" s="142"/>
    </row>
    <row r="106" spans="1:15" x14ac:dyDescent="0.25">
      <c r="A106" s="240" t="s">
        <v>91</v>
      </c>
      <c r="B106" s="107" t="s">
        <v>27</v>
      </c>
      <c r="C106" s="96">
        <v>6.6699999999999995E-2</v>
      </c>
      <c r="D106" s="112">
        <v>0.1333</v>
      </c>
      <c r="E106" s="98">
        <f t="shared" ref="E106:E107" si="20">C106+D106</f>
        <v>0.2</v>
      </c>
      <c r="F106" s="264"/>
      <c r="G106" s="55"/>
      <c r="H106" s="300">
        <v>0.16</v>
      </c>
      <c r="I106" s="303">
        <v>0.25472499999999998</v>
      </c>
      <c r="J106" s="306">
        <f>H106+I106</f>
        <v>0.41472500000000001</v>
      </c>
      <c r="K106" s="309">
        <f>SUM(J106:J110)</f>
        <v>0.41472500000000001</v>
      </c>
      <c r="L106" s="216">
        <v>54</v>
      </c>
      <c r="M106" s="216">
        <v>351</v>
      </c>
      <c r="N106" s="216">
        <v>610</v>
      </c>
      <c r="O106" s="190" t="s">
        <v>102</v>
      </c>
    </row>
    <row r="107" spans="1:15" x14ac:dyDescent="0.25">
      <c r="A107" s="241"/>
      <c r="B107" s="107" t="s">
        <v>28</v>
      </c>
      <c r="C107" s="96">
        <v>2.5499999999999998E-2</v>
      </c>
      <c r="D107" s="112">
        <v>5.0999999999999997E-2</v>
      </c>
      <c r="E107" s="98">
        <f t="shared" si="20"/>
        <v>7.6499999999999999E-2</v>
      </c>
      <c r="F107" s="264"/>
      <c r="G107" s="55"/>
      <c r="H107" s="301"/>
      <c r="I107" s="304"/>
      <c r="J107" s="307"/>
      <c r="K107" s="310"/>
      <c r="L107" s="216"/>
      <c r="M107" s="216"/>
      <c r="N107" s="216"/>
    </row>
    <row r="108" spans="1:15" s="4" customFormat="1" x14ac:dyDescent="0.25">
      <c r="A108" s="241"/>
      <c r="B108" s="115" t="s">
        <v>52</v>
      </c>
      <c r="C108" s="210">
        <v>7.1800000000000003E-2</v>
      </c>
      <c r="D108" s="211">
        <v>7.4300000000000005E-2</v>
      </c>
      <c r="E108" s="209">
        <v>0.14610000000000001</v>
      </c>
      <c r="F108" s="264"/>
      <c r="G108" s="55"/>
      <c r="H108" s="301"/>
      <c r="I108" s="304"/>
      <c r="J108" s="307"/>
      <c r="K108" s="310"/>
      <c r="L108" s="216"/>
      <c r="M108" s="216"/>
      <c r="N108" s="216"/>
    </row>
    <row r="109" spans="1:15" s="4" customFormat="1" x14ac:dyDescent="0.25">
      <c r="A109" s="241"/>
      <c r="B109" s="107" t="s">
        <v>43</v>
      </c>
      <c r="C109" s="210"/>
      <c r="D109" s="211"/>
      <c r="E109" s="209"/>
      <c r="F109" s="264"/>
      <c r="G109" s="55"/>
      <c r="H109" s="301"/>
      <c r="I109" s="304"/>
      <c r="J109" s="307"/>
      <c r="K109" s="310"/>
      <c r="L109" s="216"/>
      <c r="M109" s="216"/>
      <c r="N109" s="216"/>
    </row>
    <row r="110" spans="1:15" s="4" customFormat="1" x14ac:dyDescent="0.25">
      <c r="A110" s="241"/>
      <c r="B110" s="107" t="s">
        <v>80</v>
      </c>
      <c r="C110" s="116"/>
      <c r="D110" s="117"/>
      <c r="E110" s="123"/>
      <c r="F110" s="264"/>
      <c r="G110" s="55"/>
      <c r="H110" s="302"/>
      <c r="I110" s="305"/>
      <c r="J110" s="308"/>
      <c r="K110" s="311"/>
      <c r="L110" s="217"/>
      <c r="M110" s="217"/>
      <c r="N110" s="217"/>
    </row>
    <row r="111" spans="1:15" x14ac:dyDescent="0.25">
      <c r="A111" s="242"/>
      <c r="B111" s="107" t="s">
        <v>29</v>
      </c>
      <c r="C111" s="111">
        <v>2</v>
      </c>
      <c r="D111" s="118">
        <v>0</v>
      </c>
      <c r="E111" s="119">
        <f t="shared" ref="E111" si="21">C111+D111</f>
        <v>2</v>
      </c>
      <c r="F111" s="264"/>
      <c r="G111" s="55"/>
      <c r="H111" s="135">
        <v>2</v>
      </c>
      <c r="I111" s="136">
        <v>0</v>
      </c>
      <c r="J111" s="137">
        <f>H111+I111</f>
        <v>2</v>
      </c>
      <c r="K111" s="83"/>
      <c r="L111" s="78">
        <v>47</v>
      </c>
      <c r="M111" s="78">
        <v>480</v>
      </c>
      <c r="N111" s="78">
        <v>720</v>
      </c>
    </row>
    <row r="112" spans="1:15" x14ac:dyDescent="0.25">
      <c r="A112" s="85"/>
      <c r="B112" s="5" t="s">
        <v>94</v>
      </c>
      <c r="C112" s="51">
        <f>SUM(C106:C110)</f>
        <v>0.16399999999999998</v>
      </c>
      <c r="D112" s="51">
        <f t="shared" ref="D112:E112" si="22">SUM(D106:D110)</f>
        <v>0.2586</v>
      </c>
      <c r="E112" s="51">
        <f t="shared" si="22"/>
        <v>0.42260000000000003</v>
      </c>
      <c r="F112" s="80"/>
      <c r="G112" s="55"/>
      <c r="H112" s="81">
        <f>H106</f>
        <v>0.16</v>
      </c>
      <c r="I112" s="138">
        <f t="shared" ref="I112:J112" si="23">SUM(I106:I110)</f>
        <v>0.25472499999999998</v>
      </c>
      <c r="J112" s="138">
        <f t="shared" si="23"/>
        <v>0.41472500000000001</v>
      </c>
      <c r="K112" s="83"/>
      <c r="L112" s="79"/>
      <c r="M112" s="79"/>
      <c r="N112" s="79"/>
    </row>
    <row r="113" spans="1:15" s="147" customFormat="1" ht="15.75" x14ac:dyDescent="0.25">
      <c r="A113" s="140"/>
      <c r="B113" s="141"/>
      <c r="C113" s="142"/>
      <c r="D113" s="143"/>
      <c r="E113" s="144"/>
      <c r="F113" s="145"/>
      <c r="G113" s="146"/>
      <c r="H113" s="142"/>
      <c r="I113" s="143"/>
      <c r="J113" s="144"/>
      <c r="K113" s="145"/>
      <c r="L113" s="142"/>
      <c r="M113" s="142"/>
      <c r="N113" s="142"/>
    </row>
    <row r="114" spans="1:15" x14ac:dyDescent="0.25">
      <c r="A114" s="240" t="s">
        <v>92</v>
      </c>
      <c r="B114" s="104" t="s">
        <v>93</v>
      </c>
      <c r="C114" s="177">
        <v>188.3</v>
      </c>
      <c r="D114" s="178">
        <v>0.1333</v>
      </c>
      <c r="E114" s="89"/>
      <c r="F114" s="264"/>
      <c r="G114" s="55"/>
      <c r="H114" s="288">
        <v>0.157</v>
      </c>
      <c r="I114" s="291">
        <v>0.248725</v>
      </c>
      <c r="J114" s="294">
        <f>H114+I114</f>
        <v>0.405725</v>
      </c>
      <c r="K114" s="297">
        <f>SUM(J114:J118)</f>
        <v>0.405725</v>
      </c>
      <c r="L114" s="216">
        <v>53</v>
      </c>
      <c r="M114" s="216">
        <v>350</v>
      </c>
      <c r="N114" s="216">
        <v>610</v>
      </c>
      <c r="O114" s="190" t="s">
        <v>102</v>
      </c>
    </row>
    <row r="115" spans="1:15" x14ac:dyDescent="0.25">
      <c r="A115" s="241"/>
      <c r="B115" s="104" t="s">
        <v>25</v>
      </c>
      <c r="C115" s="179">
        <v>0.05</v>
      </c>
      <c r="D115" s="180">
        <v>4.2999999999999997E-2</v>
      </c>
      <c r="E115" s="89">
        <f t="shared" ref="E115" si="24">C115+D115</f>
        <v>9.2999999999999999E-2</v>
      </c>
      <c r="F115" s="264"/>
      <c r="G115" s="55"/>
      <c r="H115" s="289"/>
      <c r="I115" s="292"/>
      <c r="J115" s="295"/>
      <c r="K115" s="298"/>
      <c r="L115" s="216"/>
      <c r="M115" s="216"/>
      <c r="N115" s="216"/>
    </row>
    <row r="116" spans="1:15" s="4" customFormat="1" x14ac:dyDescent="0.25">
      <c r="A116" s="241"/>
      <c r="B116" s="109" t="s">
        <v>52</v>
      </c>
      <c r="C116" s="205">
        <v>7.1800000000000003E-2</v>
      </c>
      <c r="D116" s="206">
        <v>7.4300000000000005E-2</v>
      </c>
      <c r="E116" s="207">
        <v>0.14610000000000001</v>
      </c>
      <c r="F116" s="264"/>
      <c r="G116" s="55"/>
      <c r="H116" s="289"/>
      <c r="I116" s="292"/>
      <c r="J116" s="295"/>
      <c r="K116" s="298"/>
      <c r="L116" s="216"/>
      <c r="M116" s="216"/>
      <c r="N116" s="216"/>
    </row>
    <row r="117" spans="1:15" s="4" customFormat="1" x14ac:dyDescent="0.25">
      <c r="A117" s="241"/>
      <c r="B117" s="104" t="s">
        <v>43</v>
      </c>
      <c r="C117" s="205"/>
      <c r="D117" s="206"/>
      <c r="E117" s="207"/>
      <c r="F117" s="264"/>
      <c r="G117" s="55"/>
      <c r="H117" s="289"/>
      <c r="I117" s="292"/>
      <c r="J117" s="295"/>
      <c r="K117" s="298"/>
      <c r="L117" s="216"/>
      <c r="M117" s="216"/>
      <c r="N117" s="216"/>
    </row>
    <row r="118" spans="1:15" s="4" customFormat="1" x14ac:dyDescent="0.25">
      <c r="A118" s="241"/>
      <c r="B118" s="104" t="s">
        <v>80</v>
      </c>
      <c r="C118" s="102"/>
      <c r="D118" s="167"/>
      <c r="E118" s="101"/>
      <c r="F118" s="264"/>
      <c r="G118" s="55"/>
      <c r="H118" s="290"/>
      <c r="I118" s="293"/>
      <c r="J118" s="296"/>
      <c r="K118" s="299"/>
      <c r="L118" s="217"/>
      <c r="M118" s="217"/>
      <c r="N118" s="217"/>
    </row>
    <row r="119" spans="1:15" x14ac:dyDescent="0.25">
      <c r="A119" s="242"/>
      <c r="B119" s="104" t="s">
        <v>23</v>
      </c>
      <c r="C119" s="164">
        <v>2</v>
      </c>
      <c r="D119" s="168">
        <v>0</v>
      </c>
      <c r="E119" s="169">
        <f t="shared" ref="E119" si="25">C119+D119</f>
        <v>2</v>
      </c>
      <c r="F119" s="264"/>
      <c r="G119" s="55"/>
      <c r="H119" s="173">
        <v>2</v>
      </c>
      <c r="I119" s="174">
        <v>0</v>
      </c>
      <c r="J119" s="175">
        <f>H119+I119</f>
        <v>2</v>
      </c>
      <c r="K119" s="163"/>
      <c r="L119" s="78">
        <v>47</v>
      </c>
      <c r="M119" s="78">
        <v>480</v>
      </c>
      <c r="N119" s="78">
        <v>720</v>
      </c>
    </row>
    <row r="120" spans="1:15" x14ac:dyDescent="0.25">
      <c r="A120" s="85"/>
      <c r="B120" s="2" t="s">
        <v>95</v>
      </c>
      <c r="C120" s="69"/>
      <c r="D120" s="69">
        <f t="shared" ref="D120:E120" si="26">SUM(D114:D118)</f>
        <v>0.25060000000000004</v>
      </c>
      <c r="E120" s="69">
        <f t="shared" si="26"/>
        <v>0.23910000000000001</v>
      </c>
      <c r="F120" s="80"/>
      <c r="G120" s="55"/>
      <c r="H120" s="84">
        <f>H114</f>
        <v>0.157</v>
      </c>
      <c r="I120" s="176">
        <f t="shared" ref="I120:J120" si="27">SUM(I114:I118)</f>
        <v>0.248725</v>
      </c>
      <c r="J120" s="176">
        <f t="shared" si="27"/>
        <v>0.405725</v>
      </c>
      <c r="K120" s="163"/>
      <c r="L120" s="79"/>
      <c r="M120" s="79"/>
      <c r="N120" s="79"/>
    </row>
    <row r="121" spans="1:15" s="147" customFormat="1" ht="15.75" x14ac:dyDescent="0.25">
      <c r="A121" s="140"/>
      <c r="B121" s="141"/>
      <c r="C121" s="142"/>
      <c r="D121" s="143"/>
      <c r="E121" s="144"/>
      <c r="F121" s="145"/>
      <c r="G121" s="146"/>
      <c r="H121" s="142"/>
      <c r="I121" s="143"/>
      <c r="J121" s="144"/>
      <c r="K121" s="145"/>
      <c r="L121" s="142"/>
      <c r="M121" s="142"/>
      <c r="N121" s="142"/>
    </row>
    <row r="122" spans="1:15" x14ac:dyDescent="0.25">
      <c r="A122" s="240" t="s">
        <v>96</v>
      </c>
      <c r="B122" s="107" t="s">
        <v>86</v>
      </c>
      <c r="C122" s="96">
        <v>0.04</v>
      </c>
      <c r="D122" s="112">
        <v>0.1333</v>
      </c>
      <c r="E122" s="98">
        <f t="shared" ref="E122:E123" si="28">C122+D122</f>
        <v>0.17330000000000001</v>
      </c>
      <c r="F122" s="264"/>
      <c r="G122" s="55"/>
      <c r="H122" s="318">
        <v>0.104975</v>
      </c>
      <c r="I122" s="303">
        <v>0.219725</v>
      </c>
      <c r="J122" s="321">
        <f>H122+I122</f>
        <v>0.32469999999999999</v>
      </c>
      <c r="K122" s="243">
        <f>SUM(J122:J126)</f>
        <v>0.32469999999999999</v>
      </c>
      <c r="L122" s="216">
        <v>58</v>
      </c>
      <c r="M122" s="216">
        <v>355</v>
      </c>
      <c r="N122" s="216">
        <v>610</v>
      </c>
      <c r="O122" s="190" t="s">
        <v>102</v>
      </c>
    </row>
    <row r="123" spans="1:15" x14ac:dyDescent="0.25">
      <c r="A123" s="241"/>
      <c r="B123" s="107" t="s">
        <v>28</v>
      </c>
      <c r="C123" s="96">
        <v>2.5499999999999998E-2</v>
      </c>
      <c r="D123" s="112">
        <v>5.0999999999999997E-2</v>
      </c>
      <c r="E123" s="98">
        <f t="shared" si="28"/>
        <v>7.6499999999999999E-2</v>
      </c>
      <c r="F123" s="264"/>
      <c r="G123" s="55"/>
      <c r="H123" s="319"/>
      <c r="I123" s="304"/>
      <c r="J123" s="322"/>
      <c r="K123" s="235"/>
      <c r="L123" s="216"/>
      <c r="M123" s="216"/>
      <c r="N123" s="216"/>
    </row>
    <row r="124" spans="1:15" s="4" customFormat="1" x14ac:dyDescent="0.25">
      <c r="A124" s="241"/>
      <c r="B124" s="115" t="s">
        <v>52</v>
      </c>
      <c r="C124" s="210">
        <v>7.1800000000000003E-2</v>
      </c>
      <c r="D124" s="211">
        <v>7.4300000000000005E-2</v>
      </c>
      <c r="E124" s="209">
        <v>0.14610000000000001</v>
      </c>
      <c r="F124" s="264"/>
      <c r="G124" s="55"/>
      <c r="H124" s="319"/>
      <c r="I124" s="304"/>
      <c r="J124" s="322"/>
      <c r="K124" s="235"/>
      <c r="L124" s="216"/>
      <c r="M124" s="216"/>
      <c r="N124" s="216"/>
    </row>
    <row r="125" spans="1:15" s="4" customFormat="1" x14ac:dyDescent="0.25">
      <c r="A125" s="241"/>
      <c r="B125" s="107" t="s">
        <v>43</v>
      </c>
      <c r="C125" s="210"/>
      <c r="D125" s="211"/>
      <c r="E125" s="209"/>
      <c r="F125" s="264"/>
      <c r="G125" s="55"/>
      <c r="H125" s="319"/>
      <c r="I125" s="304"/>
      <c r="J125" s="322"/>
      <c r="K125" s="235"/>
      <c r="L125" s="216"/>
      <c r="M125" s="216"/>
      <c r="N125" s="216"/>
    </row>
    <row r="126" spans="1:15" s="4" customFormat="1" x14ac:dyDescent="0.25">
      <c r="A126" s="241"/>
      <c r="B126" s="107" t="s">
        <v>80</v>
      </c>
      <c r="C126" s="116"/>
      <c r="D126" s="117"/>
      <c r="E126" s="123"/>
      <c r="F126" s="264"/>
      <c r="G126" s="55"/>
      <c r="H126" s="320"/>
      <c r="I126" s="305"/>
      <c r="J126" s="323"/>
      <c r="K126" s="244"/>
      <c r="L126" s="217"/>
      <c r="M126" s="217"/>
      <c r="N126" s="217"/>
    </row>
    <row r="127" spans="1:15" x14ac:dyDescent="0.25">
      <c r="A127" s="242"/>
      <c r="B127" s="107" t="s">
        <v>29</v>
      </c>
      <c r="C127" s="111">
        <v>2</v>
      </c>
      <c r="D127" s="118">
        <v>0</v>
      </c>
      <c r="E127" s="119">
        <f t="shared" ref="E127" si="29">C127+D127</f>
        <v>2</v>
      </c>
      <c r="F127" s="264"/>
      <c r="G127" s="55"/>
      <c r="H127" s="135">
        <v>2</v>
      </c>
      <c r="I127" s="136">
        <v>0</v>
      </c>
      <c r="J127" s="137">
        <f>H127+I127</f>
        <v>2</v>
      </c>
      <c r="K127" s="83"/>
      <c r="L127" s="78">
        <v>47</v>
      </c>
      <c r="M127" s="78">
        <v>480</v>
      </c>
      <c r="N127" s="78">
        <v>720</v>
      </c>
    </row>
    <row r="128" spans="1:15" x14ac:dyDescent="0.25">
      <c r="A128" s="85"/>
      <c r="B128" s="5" t="s">
        <v>97</v>
      </c>
      <c r="C128" s="51">
        <f>SUM(C122:C126)</f>
        <v>0.13730000000000001</v>
      </c>
      <c r="D128" s="51">
        <f t="shared" ref="D128:E128" si="30">SUM(D122:D126)</f>
        <v>0.2586</v>
      </c>
      <c r="E128" s="51">
        <f t="shared" si="30"/>
        <v>0.39590000000000003</v>
      </c>
      <c r="F128" s="80"/>
      <c r="G128" s="55"/>
      <c r="H128" s="138">
        <f>H122</f>
        <v>0.104975</v>
      </c>
      <c r="I128" s="138">
        <f t="shared" ref="I128:J128" si="31">SUM(I122:I126)</f>
        <v>0.219725</v>
      </c>
      <c r="J128" s="81">
        <f t="shared" si="31"/>
        <v>0.32469999999999999</v>
      </c>
      <c r="K128" s="83"/>
      <c r="L128" s="79"/>
      <c r="M128" s="79"/>
      <c r="N128" s="79"/>
    </row>
    <row r="129" spans="1:15" s="147" customFormat="1" ht="15.75" x14ac:dyDescent="0.25">
      <c r="A129" s="140"/>
      <c r="B129" s="141"/>
      <c r="C129" s="142"/>
      <c r="D129" s="143"/>
      <c r="E129" s="144"/>
      <c r="F129" s="145"/>
      <c r="G129" s="146"/>
      <c r="H129" s="142"/>
      <c r="I129" s="143"/>
      <c r="J129" s="144"/>
      <c r="K129" s="145"/>
      <c r="L129" s="142"/>
      <c r="M129" s="142"/>
      <c r="N129" s="142"/>
    </row>
    <row r="130" spans="1:15" x14ac:dyDescent="0.25">
      <c r="A130" s="240" t="s">
        <v>98</v>
      </c>
      <c r="B130" s="104" t="s">
        <v>27</v>
      </c>
      <c r="C130" s="99">
        <v>6.6699999999999995E-2</v>
      </c>
      <c r="D130" s="165">
        <v>0.1333</v>
      </c>
      <c r="E130" s="89">
        <f t="shared" ref="E130:E131" si="32">C130+D130</f>
        <v>0.2</v>
      </c>
      <c r="F130" s="264"/>
      <c r="G130" s="55"/>
      <c r="H130" s="288">
        <v>0.125</v>
      </c>
      <c r="I130" s="291">
        <v>0.219725</v>
      </c>
      <c r="J130" s="294">
        <f>H130+I130</f>
        <v>0.344725</v>
      </c>
      <c r="K130" s="297">
        <f>SUM(J130:J134)</f>
        <v>0.344725</v>
      </c>
      <c r="L130" s="216">
        <v>57</v>
      </c>
      <c r="M130" s="216">
        <v>354</v>
      </c>
      <c r="N130" s="216">
        <v>610</v>
      </c>
      <c r="O130" s="190" t="s">
        <v>102</v>
      </c>
    </row>
    <row r="131" spans="1:15" x14ac:dyDescent="0.25">
      <c r="A131" s="241"/>
      <c r="B131" s="104" t="s">
        <v>28</v>
      </c>
      <c r="C131" s="99">
        <v>2.5499999999999998E-2</v>
      </c>
      <c r="D131" s="165">
        <v>5.0999999999999997E-2</v>
      </c>
      <c r="E131" s="89">
        <f t="shared" si="32"/>
        <v>7.6499999999999999E-2</v>
      </c>
      <c r="F131" s="264"/>
      <c r="G131" s="55"/>
      <c r="H131" s="289"/>
      <c r="I131" s="292"/>
      <c r="J131" s="295"/>
      <c r="K131" s="298"/>
      <c r="L131" s="216"/>
      <c r="M131" s="216"/>
      <c r="N131" s="216"/>
    </row>
    <row r="132" spans="1:15" s="4" customFormat="1" x14ac:dyDescent="0.25">
      <c r="A132" s="241"/>
      <c r="B132" s="109" t="s">
        <v>52</v>
      </c>
      <c r="C132" s="205">
        <v>7.1800000000000003E-2</v>
      </c>
      <c r="D132" s="206">
        <v>7.4300000000000005E-2</v>
      </c>
      <c r="E132" s="207">
        <v>0.14610000000000001</v>
      </c>
      <c r="F132" s="264"/>
      <c r="G132" s="55"/>
      <c r="H132" s="289"/>
      <c r="I132" s="292"/>
      <c r="J132" s="295"/>
      <c r="K132" s="298"/>
      <c r="L132" s="216"/>
      <c r="M132" s="216"/>
      <c r="N132" s="216"/>
    </row>
    <row r="133" spans="1:15" s="4" customFormat="1" x14ac:dyDescent="0.25">
      <c r="A133" s="241"/>
      <c r="B133" s="104" t="s">
        <v>43</v>
      </c>
      <c r="C133" s="205"/>
      <c r="D133" s="206"/>
      <c r="E133" s="207"/>
      <c r="F133" s="264"/>
      <c r="G133" s="55"/>
      <c r="H133" s="289"/>
      <c r="I133" s="292"/>
      <c r="J133" s="295"/>
      <c r="K133" s="298"/>
      <c r="L133" s="216"/>
      <c r="M133" s="216"/>
      <c r="N133" s="216"/>
    </row>
    <row r="134" spans="1:15" s="4" customFormat="1" x14ac:dyDescent="0.25">
      <c r="A134" s="241"/>
      <c r="B134" s="104" t="s">
        <v>80</v>
      </c>
      <c r="C134" s="102"/>
      <c r="D134" s="167"/>
      <c r="E134" s="101"/>
      <c r="F134" s="264"/>
      <c r="G134" s="55"/>
      <c r="H134" s="290"/>
      <c r="I134" s="293"/>
      <c r="J134" s="296"/>
      <c r="K134" s="299"/>
      <c r="L134" s="217"/>
      <c r="M134" s="217"/>
      <c r="N134" s="217"/>
    </row>
    <row r="135" spans="1:15" x14ac:dyDescent="0.25">
      <c r="A135" s="242"/>
      <c r="B135" s="104" t="s">
        <v>29</v>
      </c>
      <c r="C135" s="164">
        <v>2</v>
      </c>
      <c r="D135" s="168">
        <v>0</v>
      </c>
      <c r="E135" s="169">
        <f t="shared" ref="E135" si="33">C135+D135</f>
        <v>2</v>
      </c>
      <c r="F135" s="264"/>
      <c r="G135" s="55"/>
      <c r="H135" s="173">
        <v>2</v>
      </c>
      <c r="I135" s="174">
        <v>0</v>
      </c>
      <c r="J135" s="175">
        <f>H135+I135</f>
        <v>2</v>
      </c>
      <c r="K135" s="163"/>
      <c r="L135" s="78">
        <v>47</v>
      </c>
      <c r="M135" s="78">
        <v>480</v>
      </c>
      <c r="N135" s="78">
        <v>720</v>
      </c>
    </row>
    <row r="136" spans="1:15" x14ac:dyDescent="0.25">
      <c r="A136" s="85"/>
      <c r="B136" s="2" t="s">
        <v>100</v>
      </c>
      <c r="C136" s="69">
        <f>SUM(C130:C134)</f>
        <v>0.16399999999999998</v>
      </c>
      <c r="D136" s="69">
        <f t="shared" ref="D136:E136" si="34">SUM(D130:D134)</f>
        <v>0.2586</v>
      </c>
      <c r="E136" s="69">
        <f t="shared" si="34"/>
        <v>0.42260000000000003</v>
      </c>
      <c r="F136" s="80"/>
      <c r="G136" s="55"/>
      <c r="H136" s="84">
        <f>H130</f>
        <v>0.125</v>
      </c>
      <c r="I136" s="176">
        <f t="shared" ref="I136:J136" si="35">SUM(I130:I134)</f>
        <v>0.219725</v>
      </c>
      <c r="J136" s="176">
        <f t="shared" si="35"/>
        <v>0.344725</v>
      </c>
      <c r="K136" s="163"/>
      <c r="L136" s="79"/>
      <c r="M136" s="79"/>
      <c r="N136" s="79"/>
    </row>
    <row r="137" spans="1:15" s="147" customFormat="1" ht="15.75" x14ac:dyDescent="0.25">
      <c r="A137" s="140"/>
      <c r="B137" s="181"/>
      <c r="C137" s="182"/>
      <c r="D137" s="183"/>
      <c r="E137" s="145"/>
      <c r="F137" s="145"/>
      <c r="G137" s="146"/>
      <c r="H137" s="182"/>
      <c r="I137" s="183"/>
      <c r="J137" s="145"/>
      <c r="K137" s="145"/>
      <c r="L137" s="182"/>
      <c r="M137" s="182"/>
      <c r="N137" s="182"/>
    </row>
    <row r="138" spans="1:15" x14ac:dyDescent="0.25">
      <c r="A138" s="240" t="s">
        <v>99</v>
      </c>
      <c r="B138" s="107" t="s">
        <v>93</v>
      </c>
      <c r="C138" s="82">
        <v>188.3</v>
      </c>
      <c r="D138" s="149">
        <v>0.1333</v>
      </c>
      <c r="E138" s="98"/>
      <c r="F138" s="264"/>
      <c r="G138" s="184"/>
      <c r="H138" s="300">
        <v>0.157</v>
      </c>
      <c r="I138" s="303">
        <v>0.248725</v>
      </c>
      <c r="J138" s="306">
        <f>H138+I138</f>
        <v>0.405725</v>
      </c>
      <c r="K138" s="309">
        <f>SUM(J138:J142)</f>
        <v>0.405725</v>
      </c>
      <c r="L138" s="215">
        <v>56</v>
      </c>
      <c r="M138" s="215">
        <v>353</v>
      </c>
      <c r="N138" s="215">
        <v>610</v>
      </c>
      <c r="O138" s="190" t="s">
        <v>102</v>
      </c>
    </row>
    <row r="139" spans="1:15" x14ac:dyDescent="0.25">
      <c r="A139" s="241"/>
      <c r="B139" s="107" t="s">
        <v>25</v>
      </c>
      <c r="C139" s="148">
        <v>0.05</v>
      </c>
      <c r="D139" s="149">
        <v>4.2999999999999997E-2</v>
      </c>
      <c r="E139" s="98">
        <f t="shared" ref="E139" si="36">C139+D139</f>
        <v>9.2999999999999999E-2</v>
      </c>
      <c r="F139" s="264"/>
      <c r="G139" s="55"/>
      <c r="H139" s="301"/>
      <c r="I139" s="304"/>
      <c r="J139" s="307"/>
      <c r="K139" s="310"/>
      <c r="L139" s="216"/>
      <c r="M139" s="216"/>
      <c r="N139" s="216"/>
    </row>
    <row r="140" spans="1:15" s="4" customFormat="1" x14ac:dyDescent="0.25">
      <c r="A140" s="241"/>
      <c r="B140" s="115" t="s">
        <v>52</v>
      </c>
      <c r="C140" s="210">
        <v>7.1800000000000003E-2</v>
      </c>
      <c r="D140" s="211">
        <v>7.4300000000000005E-2</v>
      </c>
      <c r="E140" s="209">
        <v>0.14610000000000001</v>
      </c>
      <c r="F140" s="264"/>
      <c r="G140" s="55"/>
      <c r="H140" s="301"/>
      <c r="I140" s="304"/>
      <c r="J140" s="307"/>
      <c r="K140" s="310"/>
      <c r="L140" s="216"/>
      <c r="M140" s="216"/>
      <c r="N140" s="216"/>
    </row>
    <row r="141" spans="1:15" s="4" customFormat="1" x14ac:dyDescent="0.25">
      <c r="A141" s="241"/>
      <c r="B141" s="107" t="s">
        <v>43</v>
      </c>
      <c r="C141" s="210"/>
      <c r="D141" s="211"/>
      <c r="E141" s="209"/>
      <c r="F141" s="264"/>
      <c r="G141" s="55"/>
      <c r="H141" s="301"/>
      <c r="I141" s="304"/>
      <c r="J141" s="307"/>
      <c r="K141" s="310"/>
      <c r="L141" s="216"/>
      <c r="M141" s="216"/>
      <c r="N141" s="216"/>
    </row>
    <row r="142" spans="1:15" s="4" customFormat="1" x14ac:dyDescent="0.25">
      <c r="A142" s="241"/>
      <c r="B142" s="107" t="s">
        <v>80</v>
      </c>
      <c r="C142" s="116"/>
      <c r="D142" s="117"/>
      <c r="E142" s="123"/>
      <c r="F142" s="264"/>
      <c r="G142" s="55"/>
      <c r="H142" s="302"/>
      <c r="I142" s="305"/>
      <c r="J142" s="308"/>
      <c r="K142" s="311"/>
      <c r="L142" s="217"/>
      <c r="M142" s="217"/>
      <c r="N142" s="217"/>
    </row>
    <row r="143" spans="1:15" x14ac:dyDescent="0.25">
      <c r="A143" s="242"/>
      <c r="B143" s="107" t="s">
        <v>23</v>
      </c>
      <c r="C143" s="111">
        <v>2</v>
      </c>
      <c r="D143" s="118">
        <v>0</v>
      </c>
      <c r="E143" s="119">
        <f t="shared" ref="E143" si="37">C143+D143</f>
        <v>2</v>
      </c>
      <c r="F143" s="264"/>
      <c r="G143" s="55"/>
      <c r="H143" s="135">
        <v>2</v>
      </c>
      <c r="I143" s="136">
        <v>0</v>
      </c>
      <c r="J143" s="137">
        <f>H143+I143</f>
        <v>2</v>
      </c>
      <c r="K143" s="83"/>
      <c r="L143" s="78">
        <v>47</v>
      </c>
      <c r="M143" s="78">
        <v>480</v>
      </c>
      <c r="N143" s="78">
        <v>720</v>
      </c>
    </row>
    <row r="144" spans="1:15" x14ac:dyDescent="0.25">
      <c r="A144" s="85"/>
      <c r="B144" s="5" t="s">
        <v>101</v>
      </c>
      <c r="C144" s="51"/>
      <c r="D144" s="51">
        <f t="shared" ref="D144:E144" si="38">SUM(D138:D142)</f>
        <v>0.25060000000000004</v>
      </c>
      <c r="E144" s="51">
        <f t="shared" si="38"/>
        <v>0.23910000000000001</v>
      </c>
      <c r="F144" s="80"/>
      <c r="G144" s="55"/>
      <c r="H144" s="81">
        <f>H138</f>
        <v>0.157</v>
      </c>
      <c r="I144" s="138">
        <f t="shared" ref="I144:J144" si="39">SUM(I138:I142)</f>
        <v>0.248725</v>
      </c>
      <c r="J144" s="138">
        <f t="shared" si="39"/>
        <v>0.405725</v>
      </c>
      <c r="K144" s="83"/>
      <c r="L144" s="79"/>
      <c r="M144" s="79"/>
      <c r="N144" s="79"/>
    </row>
    <row r="145" spans="1:14" s="156" customFormat="1" ht="15.75" x14ac:dyDescent="0.25">
      <c r="A145" s="150"/>
      <c r="B145" s="141"/>
      <c r="C145" s="151"/>
      <c r="D145" s="152"/>
      <c r="E145" s="153"/>
      <c r="F145" s="154"/>
      <c r="G145" s="155"/>
      <c r="H145" s="151"/>
      <c r="I145" s="152"/>
      <c r="J145" s="153"/>
      <c r="K145" s="154"/>
      <c r="L145" s="151"/>
      <c r="M145" s="151"/>
      <c r="N145" s="151"/>
    </row>
    <row r="146" spans="1:14" s="4" customFormat="1" ht="15" customHeight="1" x14ac:dyDescent="0.25">
      <c r="A146" s="266" t="s">
        <v>38</v>
      </c>
      <c r="B146" s="104" t="s">
        <v>10</v>
      </c>
      <c r="C146" s="126"/>
      <c r="D146" s="128"/>
      <c r="E146" s="127"/>
      <c r="F146" s="202"/>
      <c r="G146" s="55"/>
      <c r="H146" s="87">
        <v>3.8675000000000001E-2</v>
      </c>
      <c r="I146" s="88">
        <v>0.15232499999999999</v>
      </c>
      <c r="J146" s="89">
        <v>0.191</v>
      </c>
      <c r="K146" s="191">
        <f>SUM(J146:J151)</f>
        <v>0.40060000000000001</v>
      </c>
      <c r="L146" s="197" t="s">
        <v>57</v>
      </c>
      <c r="M146" s="197"/>
      <c r="N146" s="197"/>
    </row>
    <row r="147" spans="1:14" s="4" customFormat="1" x14ac:dyDescent="0.25">
      <c r="A147" s="267"/>
      <c r="B147" s="104" t="s">
        <v>11</v>
      </c>
      <c r="C147" s="126"/>
      <c r="D147" s="128"/>
      <c r="E147" s="127"/>
      <c r="F147" s="203"/>
      <c r="G147" s="55"/>
      <c r="H147" s="87">
        <v>6.3750000000000001E-2</v>
      </c>
      <c r="I147" s="88">
        <v>3.0124999999999999E-2</v>
      </c>
      <c r="J147" s="89">
        <v>3.6499999999999998E-2</v>
      </c>
      <c r="K147" s="192"/>
      <c r="L147" s="198"/>
      <c r="M147" s="198"/>
      <c r="N147" s="198"/>
    </row>
    <row r="148" spans="1:14" s="4" customFormat="1" x14ac:dyDescent="0.25">
      <c r="A148" s="267"/>
      <c r="B148" s="104" t="s">
        <v>13</v>
      </c>
      <c r="C148" s="126"/>
      <c r="D148" s="128"/>
      <c r="E148" s="127"/>
      <c r="F148" s="203"/>
      <c r="G148" s="55"/>
      <c r="H148" s="129">
        <v>4.7500000000000001E-2</v>
      </c>
      <c r="I148" s="129">
        <v>4.2500000000000003E-2</v>
      </c>
      <c r="J148" s="130">
        <v>0.09</v>
      </c>
      <c r="K148" s="192"/>
      <c r="L148" s="198"/>
      <c r="M148" s="198"/>
      <c r="N148" s="198"/>
    </row>
    <row r="149" spans="1:14" s="4" customFormat="1" x14ac:dyDescent="0.25">
      <c r="A149" s="267"/>
      <c r="B149" s="104" t="s">
        <v>12</v>
      </c>
      <c r="C149" s="126"/>
      <c r="D149" s="128"/>
      <c r="E149" s="127"/>
      <c r="F149" s="203"/>
      <c r="G149" s="55"/>
      <c r="H149" s="87">
        <v>3.2800000000000003E-2</v>
      </c>
      <c r="I149" s="88">
        <v>3.6799999999999999E-2</v>
      </c>
      <c r="J149" s="89">
        <f>(H149+I149)</f>
        <v>6.9599999999999995E-2</v>
      </c>
      <c r="K149" s="192"/>
      <c r="L149" s="198"/>
      <c r="M149" s="198"/>
      <c r="N149" s="198"/>
    </row>
    <row r="150" spans="1:14" s="4" customFormat="1" x14ac:dyDescent="0.25">
      <c r="A150" s="267"/>
      <c r="B150" s="104" t="s">
        <v>48</v>
      </c>
      <c r="C150" s="126"/>
      <c r="D150" s="128"/>
      <c r="E150" s="127"/>
      <c r="F150" s="203"/>
      <c r="G150" s="55"/>
      <c r="H150" s="87">
        <v>0.01</v>
      </c>
      <c r="I150" s="88">
        <v>0</v>
      </c>
      <c r="J150" s="89">
        <v>0.01</v>
      </c>
      <c r="K150" s="192"/>
      <c r="L150" s="198"/>
      <c r="M150" s="198"/>
      <c r="N150" s="198"/>
    </row>
    <row r="151" spans="1:14" s="4" customFormat="1" x14ac:dyDescent="0.25">
      <c r="A151" s="268"/>
      <c r="B151" s="104" t="s">
        <v>49</v>
      </c>
      <c r="C151" s="126"/>
      <c r="D151" s="128"/>
      <c r="E151" s="127"/>
      <c r="F151" s="204"/>
      <c r="G151" s="55"/>
      <c r="H151" s="87">
        <v>3.5000000000000001E-3</v>
      </c>
      <c r="I151" s="88">
        <v>0</v>
      </c>
      <c r="J151" s="89">
        <v>3.5000000000000001E-3</v>
      </c>
      <c r="K151" s="192"/>
      <c r="L151" s="198"/>
      <c r="M151" s="198"/>
      <c r="N151" s="198"/>
    </row>
    <row r="152" spans="1:14" s="4" customFormat="1" x14ac:dyDescent="0.25">
      <c r="A152" s="73"/>
      <c r="B152" s="2" t="s">
        <v>77</v>
      </c>
      <c r="C152" s="16"/>
      <c r="D152" s="17"/>
      <c r="E152" s="11"/>
      <c r="F152" s="72"/>
      <c r="G152" s="55"/>
      <c r="H152" s="69">
        <f>SUM(H146:H151)</f>
        <v>0.19622500000000001</v>
      </c>
      <c r="I152" s="69">
        <f t="shared" ref="I152:J152" si="40">SUM(I146:I151)</f>
        <v>0.26175000000000004</v>
      </c>
      <c r="J152" s="69">
        <f t="shared" si="40"/>
        <v>0.40060000000000001</v>
      </c>
      <c r="K152" s="193"/>
      <c r="L152" s="67"/>
      <c r="M152" s="67"/>
      <c r="N152" s="67"/>
    </row>
    <row r="153" spans="1:14" s="4" customFormat="1" x14ac:dyDescent="0.25">
      <c r="A153" s="43"/>
      <c r="B153" s="22"/>
      <c r="C153" s="32"/>
      <c r="D153" s="33"/>
      <c r="E153" s="18"/>
      <c r="F153" s="18"/>
      <c r="G153" s="55"/>
      <c r="H153" s="48"/>
      <c r="I153" s="48"/>
      <c r="J153" s="48"/>
      <c r="K153" s="49"/>
      <c r="L153" s="58"/>
      <c r="M153" s="58"/>
      <c r="N153" s="58"/>
    </row>
    <row r="154" spans="1:14" ht="15" customHeight="1" x14ac:dyDescent="0.25">
      <c r="A154" s="269" t="s">
        <v>39</v>
      </c>
      <c r="B154" s="106" t="s">
        <v>14</v>
      </c>
      <c r="C154" s="21"/>
      <c r="D154" s="46"/>
      <c r="E154" s="10"/>
      <c r="F154" s="202"/>
      <c r="G154" s="55"/>
      <c r="H154" s="96">
        <v>1.6674999999999999E-2</v>
      </c>
      <c r="I154" s="97">
        <v>0.138325</v>
      </c>
      <c r="J154" s="98">
        <v>0.155</v>
      </c>
      <c r="K154" s="194">
        <f>SUM(J154:J158)</f>
        <v>0.29559999999999997</v>
      </c>
      <c r="L154" s="197">
        <v>50</v>
      </c>
      <c r="M154" s="197">
        <v>300</v>
      </c>
      <c r="N154" s="197">
        <v>600</v>
      </c>
    </row>
    <row r="155" spans="1:14" x14ac:dyDescent="0.25">
      <c r="A155" s="270"/>
      <c r="B155" s="107" t="s">
        <v>15</v>
      </c>
      <c r="C155" s="14"/>
      <c r="D155" s="47"/>
      <c r="E155" s="10"/>
      <c r="F155" s="203"/>
      <c r="G155" s="55"/>
      <c r="H155" s="96">
        <v>2.5499999999999998E-2</v>
      </c>
      <c r="I155" s="97">
        <v>4.5499999999999999E-2</v>
      </c>
      <c r="J155" s="98">
        <f>H155+I155</f>
        <v>7.0999999999999994E-2</v>
      </c>
      <c r="K155" s="195"/>
      <c r="L155" s="197"/>
      <c r="M155" s="198"/>
      <c r="N155" s="198"/>
    </row>
    <row r="156" spans="1:14" x14ac:dyDescent="0.25">
      <c r="A156" s="270"/>
      <c r="B156" s="107" t="s">
        <v>16</v>
      </c>
      <c r="C156" s="14"/>
      <c r="D156" s="47"/>
      <c r="E156" s="10"/>
      <c r="F156" s="203"/>
      <c r="G156" s="55"/>
      <c r="H156" s="96">
        <v>1.9300000000000001E-2</v>
      </c>
      <c r="I156" s="97">
        <v>3.6799999999999999E-2</v>
      </c>
      <c r="J156" s="98">
        <v>5.6099999999999997E-2</v>
      </c>
      <c r="K156" s="195"/>
      <c r="L156" s="197"/>
      <c r="M156" s="198"/>
      <c r="N156" s="198"/>
    </row>
    <row r="157" spans="1:14" x14ac:dyDescent="0.25">
      <c r="A157" s="270"/>
      <c r="B157" s="107" t="s">
        <v>46</v>
      </c>
      <c r="C157" s="14"/>
      <c r="D157" s="47"/>
      <c r="E157" s="10"/>
      <c r="F157" s="203"/>
      <c r="G157" s="55"/>
      <c r="H157" s="96">
        <v>0.01</v>
      </c>
      <c r="I157" s="97">
        <v>0</v>
      </c>
      <c r="J157" s="98">
        <f>H157+I157</f>
        <v>0.01</v>
      </c>
      <c r="K157" s="195"/>
      <c r="L157" s="197"/>
      <c r="M157" s="198"/>
      <c r="N157" s="198"/>
    </row>
    <row r="158" spans="1:14" x14ac:dyDescent="0.25">
      <c r="A158" s="262"/>
      <c r="B158" s="107" t="s">
        <v>47</v>
      </c>
      <c r="C158" s="14"/>
      <c r="D158" s="47"/>
      <c r="E158" s="10"/>
      <c r="F158" s="204"/>
      <c r="G158" s="55"/>
      <c r="H158" s="96">
        <v>3.5000000000000001E-3</v>
      </c>
      <c r="I158" s="97">
        <v>0</v>
      </c>
      <c r="J158" s="98">
        <f>H158+I158</f>
        <v>3.5000000000000001E-3</v>
      </c>
      <c r="K158" s="195"/>
      <c r="L158" s="197"/>
      <c r="M158" s="198"/>
      <c r="N158" s="198"/>
    </row>
    <row r="159" spans="1:14" x14ac:dyDescent="0.25">
      <c r="A159" s="124"/>
      <c r="B159" s="5" t="s">
        <v>78</v>
      </c>
      <c r="C159" s="14"/>
      <c r="D159" s="15"/>
      <c r="E159" s="10"/>
      <c r="F159" s="75"/>
      <c r="G159" s="55"/>
      <c r="H159" s="51">
        <f>SUM(H154:H158)</f>
        <v>7.4975E-2</v>
      </c>
      <c r="I159" s="51">
        <f t="shared" ref="I159:J159" si="41">SUM(I154:I158)</f>
        <v>0.22062500000000002</v>
      </c>
      <c r="J159" s="51">
        <f t="shared" si="41"/>
        <v>0.29559999999999997</v>
      </c>
      <c r="K159" s="196"/>
      <c r="L159" s="197"/>
      <c r="M159" s="67"/>
      <c r="N159" s="67"/>
    </row>
    <row r="160" spans="1:14" x14ac:dyDescent="0.25">
      <c r="G160" s="55"/>
    </row>
    <row r="161" spans="1:14" ht="15" customHeight="1" x14ac:dyDescent="0.25">
      <c r="A161" s="240" t="s">
        <v>61</v>
      </c>
      <c r="B161" s="104" t="s">
        <v>62</v>
      </c>
      <c r="C161" s="16"/>
      <c r="D161" s="17"/>
      <c r="E161" s="11"/>
      <c r="F161" s="202"/>
      <c r="G161" s="55"/>
      <c r="H161" s="87">
        <v>1.6674999999999999E-2</v>
      </c>
      <c r="I161" s="88">
        <v>0.138325</v>
      </c>
      <c r="J161" s="89">
        <v>0.155</v>
      </c>
      <c r="K161" s="191">
        <f>SUM(J161:J165)</f>
        <v>0.22599999999999998</v>
      </c>
      <c r="L161" s="197">
        <v>60</v>
      </c>
      <c r="M161" s="197">
        <v>302</v>
      </c>
      <c r="N161" s="197">
        <v>600</v>
      </c>
    </row>
    <row r="162" spans="1:14" x14ac:dyDescent="0.25">
      <c r="A162" s="241"/>
      <c r="B162" s="104" t="s">
        <v>63</v>
      </c>
      <c r="C162" s="16"/>
      <c r="D162" s="45"/>
      <c r="E162" s="11"/>
      <c r="F162" s="203"/>
      <c r="G162" s="55"/>
      <c r="H162" s="87">
        <v>2.5499999999999998E-2</v>
      </c>
      <c r="I162" s="88">
        <v>4.5499999999999999E-2</v>
      </c>
      <c r="J162" s="89">
        <f>H162+I162</f>
        <v>7.0999999999999994E-2</v>
      </c>
      <c r="K162" s="192"/>
      <c r="L162" s="197"/>
      <c r="M162" s="198"/>
      <c r="N162" s="198"/>
    </row>
    <row r="163" spans="1:14" x14ac:dyDescent="0.25">
      <c r="A163" s="241"/>
      <c r="B163" s="104" t="s">
        <v>64</v>
      </c>
      <c r="C163" s="16"/>
      <c r="D163" s="45"/>
      <c r="E163" s="11"/>
      <c r="F163" s="203"/>
      <c r="G163" s="55"/>
      <c r="H163" s="87">
        <v>0</v>
      </c>
      <c r="I163" s="88">
        <v>0</v>
      </c>
      <c r="J163" s="89">
        <f>H163+I163</f>
        <v>0</v>
      </c>
      <c r="K163" s="192"/>
      <c r="L163" s="197"/>
      <c r="M163" s="198"/>
      <c r="N163" s="198"/>
    </row>
    <row r="164" spans="1:14" x14ac:dyDescent="0.25">
      <c r="A164" s="241"/>
      <c r="B164" s="104" t="s">
        <v>65</v>
      </c>
      <c r="C164" s="16"/>
      <c r="D164" s="45"/>
      <c r="E164" s="11"/>
      <c r="F164" s="203"/>
      <c r="G164" s="55"/>
      <c r="H164" s="87">
        <v>0</v>
      </c>
      <c r="I164" s="88">
        <v>0</v>
      </c>
      <c r="J164" s="89">
        <f>H164+I164</f>
        <v>0</v>
      </c>
      <c r="K164" s="192"/>
      <c r="L164" s="197"/>
      <c r="M164" s="198"/>
      <c r="N164" s="198"/>
    </row>
    <row r="165" spans="1:14" x14ac:dyDescent="0.25">
      <c r="A165" s="242"/>
      <c r="B165" s="104" t="s">
        <v>66</v>
      </c>
      <c r="C165" s="16"/>
      <c r="D165" s="45"/>
      <c r="E165" s="11"/>
      <c r="F165" s="204"/>
      <c r="G165" s="55"/>
      <c r="H165" s="87">
        <v>0</v>
      </c>
      <c r="I165" s="88">
        <v>0</v>
      </c>
      <c r="J165" s="89">
        <f>H165+I165</f>
        <v>0</v>
      </c>
      <c r="K165" s="192"/>
      <c r="L165" s="197"/>
      <c r="M165" s="198"/>
      <c r="N165" s="198"/>
    </row>
    <row r="166" spans="1:14" x14ac:dyDescent="0.25">
      <c r="A166" s="125"/>
      <c r="B166" s="2" t="s">
        <v>79</v>
      </c>
      <c r="C166" s="16"/>
      <c r="D166" s="17"/>
      <c r="E166" s="11"/>
      <c r="F166" s="75"/>
      <c r="G166" s="55"/>
      <c r="H166" s="69">
        <f>SUM(H161:H165)</f>
        <v>4.2174999999999997E-2</v>
      </c>
      <c r="I166" s="69">
        <f t="shared" ref="I166:J166" si="42">SUM(I161:I165)</f>
        <v>0.18382500000000002</v>
      </c>
      <c r="J166" s="69">
        <f t="shared" si="42"/>
        <v>0.22599999999999998</v>
      </c>
      <c r="K166" s="193"/>
      <c r="L166" s="197"/>
      <c r="M166" s="67"/>
      <c r="N166" s="67"/>
    </row>
  </sheetData>
  <mergeCells count="230">
    <mergeCell ref="B1:B2"/>
    <mergeCell ref="A1:A2"/>
    <mergeCell ref="A19:A22"/>
    <mergeCell ref="A12:A17"/>
    <mergeCell ref="A3:A10"/>
    <mergeCell ref="K138:K142"/>
    <mergeCell ref="L138:L142"/>
    <mergeCell ref="M138:M142"/>
    <mergeCell ref="N138:N142"/>
    <mergeCell ref="C140:C141"/>
    <mergeCell ref="D140:D141"/>
    <mergeCell ref="E140:E141"/>
    <mergeCell ref="A138:A143"/>
    <mergeCell ref="F138:F143"/>
    <mergeCell ref="H138:H142"/>
    <mergeCell ref="I138:I142"/>
    <mergeCell ref="J138:J142"/>
    <mergeCell ref="K130:K134"/>
    <mergeCell ref="L130:L134"/>
    <mergeCell ref="M130:M134"/>
    <mergeCell ref="N130:N134"/>
    <mergeCell ref="C132:C133"/>
    <mergeCell ref="D132:D133"/>
    <mergeCell ref="E132:E133"/>
    <mergeCell ref="A130:A135"/>
    <mergeCell ref="F130:F135"/>
    <mergeCell ref="H130:H134"/>
    <mergeCell ref="I130:I134"/>
    <mergeCell ref="J130:J134"/>
    <mergeCell ref="M122:M126"/>
    <mergeCell ref="N122:N126"/>
    <mergeCell ref="C124:C125"/>
    <mergeCell ref="D124:D125"/>
    <mergeCell ref="E124:E125"/>
    <mergeCell ref="H122:H126"/>
    <mergeCell ref="I122:I126"/>
    <mergeCell ref="J122:J126"/>
    <mergeCell ref="K122:K126"/>
    <mergeCell ref="L122:L126"/>
    <mergeCell ref="C116:C117"/>
    <mergeCell ref="D116:D117"/>
    <mergeCell ref="E116:E117"/>
    <mergeCell ref="A122:A127"/>
    <mergeCell ref="F122:F127"/>
    <mergeCell ref="A98:A103"/>
    <mergeCell ref="H98:H102"/>
    <mergeCell ref="I98:I102"/>
    <mergeCell ref="J98:J102"/>
    <mergeCell ref="A114:A119"/>
    <mergeCell ref="F114:F119"/>
    <mergeCell ref="A106:A111"/>
    <mergeCell ref="F106:F111"/>
    <mergeCell ref="H106:H110"/>
    <mergeCell ref="I106:I110"/>
    <mergeCell ref="J106:J110"/>
    <mergeCell ref="K106:K110"/>
    <mergeCell ref="L106:L110"/>
    <mergeCell ref="L98:L102"/>
    <mergeCell ref="F98:F103"/>
    <mergeCell ref="C100:C101"/>
    <mergeCell ref="D100:D101"/>
    <mergeCell ref="E100:E101"/>
    <mergeCell ref="C108:C109"/>
    <mergeCell ref="D108:D109"/>
    <mergeCell ref="E108:E109"/>
    <mergeCell ref="M98:M102"/>
    <mergeCell ref="N98:N102"/>
    <mergeCell ref="M106:M110"/>
    <mergeCell ref="N106:N110"/>
    <mergeCell ref="H114:H118"/>
    <mergeCell ref="I114:I118"/>
    <mergeCell ref="J114:J118"/>
    <mergeCell ref="K114:K118"/>
    <mergeCell ref="L114:L118"/>
    <mergeCell ref="M114:M118"/>
    <mergeCell ref="N114:N118"/>
    <mergeCell ref="K98:K102"/>
    <mergeCell ref="A85:A95"/>
    <mergeCell ref="K85:K93"/>
    <mergeCell ref="L85:L93"/>
    <mergeCell ref="M85:M93"/>
    <mergeCell ref="N85:N93"/>
    <mergeCell ref="J94:J95"/>
    <mergeCell ref="K94:K95"/>
    <mergeCell ref="L94:L95"/>
    <mergeCell ref="M94:M95"/>
    <mergeCell ref="N94:N95"/>
    <mergeCell ref="C90:C91"/>
    <mergeCell ref="D90:D91"/>
    <mergeCell ref="E90:E91"/>
    <mergeCell ref="H94:H95"/>
    <mergeCell ref="I94:I95"/>
    <mergeCell ref="F85:F95"/>
    <mergeCell ref="H85:H86"/>
    <mergeCell ref="I85:I86"/>
    <mergeCell ref="J85:J86"/>
    <mergeCell ref="H87:H89"/>
    <mergeCell ref="I87:I89"/>
    <mergeCell ref="J87:J89"/>
    <mergeCell ref="I81:I82"/>
    <mergeCell ref="J81:J82"/>
    <mergeCell ref="L69:L70"/>
    <mergeCell ref="M69:M70"/>
    <mergeCell ref="N69:N70"/>
    <mergeCell ref="H60:H61"/>
    <mergeCell ref="A73:A82"/>
    <mergeCell ref="F73:F82"/>
    <mergeCell ref="K81:K82"/>
    <mergeCell ref="H73:H74"/>
    <mergeCell ref="I73:I74"/>
    <mergeCell ref="J73:J74"/>
    <mergeCell ref="K73:K80"/>
    <mergeCell ref="L73:L80"/>
    <mergeCell ref="M73:M80"/>
    <mergeCell ref="L81:L82"/>
    <mergeCell ref="M81:M82"/>
    <mergeCell ref="N81:N82"/>
    <mergeCell ref="N161:N165"/>
    <mergeCell ref="A36:A45"/>
    <mergeCell ref="A25:A33"/>
    <mergeCell ref="F36:F45"/>
    <mergeCell ref="F25:F33"/>
    <mergeCell ref="A161:A165"/>
    <mergeCell ref="F161:F165"/>
    <mergeCell ref="M161:M165"/>
    <mergeCell ref="H38:H39"/>
    <mergeCell ref="I38:I39"/>
    <mergeCell ref="J38:J39"/>
    <mergeCell ref="H40:H41"/>
    <mergeCell ref="I40:I41"/>
    <mergeCell ref="J40:J41"/>
    <mergeCell ref="A48:A57"/>
    <mergeCell ref="F48:F57"/>
    <mergeCell ref="H48:H49"/>
    <mergeCell ref="I48:I49"/>
    <mergeCell ref="J48:J49"/>
    <mergeCell ref="A146:A151"/>
    <mergeCell ref="A154:A158"/>
    <mergeCell ref="N56:N57"/>
    <mergeCell ref="K48:K55"/>
    <mergeCell ref="L48:L55"/>
    <mergeCell ref="F154:F158"/>
    <mergeCell ref="I60:I61"/>
    <mergeCell ref="J60:J61"/>
    <mergeCell ref="I62:I64"/>
    <mergeCell ref="J62:J64"/>
    <mergeCell ref="A60:A70"/>
    <mergeCell ref="K60:K68"/>
    <mergeCell ref="L60:L68"/>
    <mergeCell ref="M25:M32"/>
    <mergeCell ref="N25:N32"/>
    <mergeCell ref="K36:K44"/>
    <mergeCell ref="L36:L44"/>
    <mergeCell ref="M36:M44"/>
    <mergeCell ref="N36:N44"/>
    <mergeCell ref="H36:H37"/>
    <mergeCell ref="I36:I37"/>
    <mergeCell ref="J36:J37"/>
    <mergeCell ref="H50:H52"/>
    <mergeCell ref="I50:I52"/>
    <mergeCell ref="J50:J52"/>
    <mergeCell ref="M48:M55"/>
    <mergeCell ref="N48:N55"/>
    <mergeCell ref="I56:I57"/>
    <mergeCell ref="F3:F9"/>
    <mergeCell ref="K19:K21"/>
    <mergeCell ref="K12:K15"/>
    <mergeCell ref="F12:F16"/>
    <mergeCell ref="F19:F21"/>
    <mergeCell ref="I29:I30"/>
    <mergeCell ref="J29:J30"/>
    <mergeCell ref="I25:I26"/>
    <mergeCell ref="K3:K9"/>
    <mergeCell ref="J25:J26"/>
    <mergeCell ref="H27:H28"/>
    <mergeCell ref="I27:I28"/>
    <mergeCell ref="J27:J28"/>
    <mergeCell ref="M146:M151"/>
    <mergeCell ref="N146:N151"/>
    <mergeCell ref="M154:M158"/>
    <mergeCell ref="N154:N158"/>
    <mergeCell ref="J56:J57"/>
    <mergeCell ref="K56:K57"/>
    <mergeCell ref="L56:L57"/>
    <mergeCell ref="M56:M57"/>
    <mergeCell ref="N73:N80"/>
    <mergeCell ref="H75:H77"/>
    <mergeCell ref="I75:I77"/>
    <mergeCell ref="J75:J77"/>
    <mergeCell ref="M60:M68"/>
    <mergeCell ref="N60:N68"/>
    <mergeCell ref="H69:H70"/>
    <mergeCell ref="I69:I70"/>
    <mergeCell ref="J69:J70"/>
    <mergeCell ref="K69:K70"/>
    <mergeCell ref="L25:L32"/>
    <mergeCell ref="M3:M9"/>
    <mergeCell ref="N3:N9"/>
    <mergeCell ref="L3:L9"/>
    <mergeCell ref="L12:L15"/>
    <mergeCell ref="L19:L21"/>
    <mergeCell ref="K25:K32"/>
    <mergeCell ref="M12:M15"/>
    <mergeCell ref="N12:N15"/>
    <mergeCell ref="M19:M21"/>
    <mergeCell ref="N19:N21"/>
    <mergeCell ref="K161:K166"/>
    <mergeCell ref="K154:K159"/>
    <mergeCell ref="K146:K152"/>
    <mergeCell ref="L154:L159"/>
    <mergeCell ref="L161:L166"/>
    <mergeCell ref="L146:L151"/>
    <mergeCell ref="C1:F1"/>
    <mergeCell ref="H25:H26"/>
    <mergeCell ref="H29:H30"/>
    <mergeCell ref="F146:F151"/>
    <mergeCell ref="C53:C54"/>
    <mergeCell ref="D53:D54"/>
    <mergeCell ref="E53:E54"/>
    <mergeCell ref="H56:H57"/>
    <mergeCell ref="F60:F70"/>
    <mergeCell ref="C78:C79"/>
    <mergeCell ref="D78:D79"/>
    <mergeCell ref="E78:E79"/>
    <mergeCell ref="H81:H82"/>
    <mergeCell ref="E65:E66"/>
    <mergeCell ref="C65:C66"/>
    <mergeCell ref="D65:D66"/>
    <mergeCell ref="H62:H64"/>
    <mergeCell ref="H1:N1"/>
  </mergeCells>
  <pageMargins left="0.23622047244094491" right="0.23622047244094491" top="0.74803149606299213" bottom="0.74803149606299213" header="0.31496062992125984" footer="0.31496062992125984"/>
  <pageSetup paperSize="8" scale="91" orientation="landscape" r:id="rId1"/>
  <rowBreaks count="6" manualBreakCount="6">
    <brk id="24" max="16383" man="1"/>
    <brk id="59" max="16383" man="1"/>
    <brk id="97" max="16383" man="1"/>
    <brk id="137" max="16383" man="1"/>
    <brk id="166" max="16383" man="1"/>
    <brk id="20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L4" sqref="L4"/>
    </sheetView>
  </sheetViews>
  <sheetFormatPr defaultRowHeight="15" x14ac:dyDescent="0.25"/>
  <cols>
    <col min="1" max="1" width="31" customWidth="1"/>
    <col min="2" max="2" width="28.42578125" customWidth="1"/>
    <col min="3" max="3" width="10.5703125" style="350" bestFit="1" customWidth="1"/>
    <col min="4" max="4" width="37.85546875" customWidth="1"/>
    <col min="5" max="5" width="9.140625" style="354"/>
    <col min="6" max="6" width="24.7109375" customWidth="1"/>
    <col min="9" max="9" width="9.140625" style="356"/>
  </cols>
  <sheetData>
    <row r="1" spans="1:10" x14ac:dyDescent="0.25">
      <c r="A1" s="339" t="s">
        <v>59</v>
      </c>
      <c r="B1" s="339" t="s">
        <v>103</v>
      </c>
      <c r="C1" s="351" t="s">
        <v>104</v>
      </c>
      <c r="D1" s="339" t="s">
        <v>103</v>
      </c>
      <c r="E1" s="351" t="s">
        <v>105</v>
      </c>
      <c r="F1" s="339" t="s">
        <v>103</v>
      </c>
      <c r="G1" s="344" t="s">
        <v>106</v>
      </c>
      <c r="H1" s="344" t="s">
        <v>107</v>
      </c>
      <c r="I1" s="355" t="s">
        <v>108</v>
      </c>
    </row>
    <row r="2" spans="1:10" ht="60" x14ac:dyDescent="0.25">
      <c r="A2" s="347" t="s">
        <v>109</v>
      </c>
      <c r="B2" s="348" t="s">
        <v>110</v>
      </c>
      <c r="C2" s="349" t="s">
        <v>111</v>
      </c>
      <c r="D2" s="345" t="s">
        <v>112</v>
      </c>
      <c r="E2" s="352" t="s">
        <v>113</v>
      </c>
      <c r="F2" s="337" t="s">
        <v>114</v>
      </c>
      <c r="G2" s="338">
        <v>12.72</v>
      </c>
      <c r="H2" s="338">
        <v>21.38</v>
      </c>
      <c r="I2" s="357">
        <v>34.1</v>
      </c>
      <c r="J2" s="190" t="s">
        <v>102</v>
      </c>
    </row>
    <row r="3" spans="1:10" ht="60" x14ac:dyDescent="0.25">
      <c r="A3" s="335"/>
      <c r="B3" s="335"/>
      <c r="C3" s="349" t="s">
        <v>115</v>
      </c>
      <c r="D3" s="346" t="s">
        <v>116</v>
      </c>
      <c r="E3" s="353" t="s">
        <v>117</v>
      </c>
      <c r="F3" s="333" t="s">
        <v>118</v>
      </c>
      <c r="G3" s="334">
        <v>16.72</v>
      </c>
      <c r="H3" s="334">
        <v>21.38</v>
      </c>
      <c r="I3" s="358">
        <v>38.1</v>
      </c>
    </row>
    <row r="4" spans="1:10" ht="45" x14ac:dyDescent="0.25">
      <c r="A4" s="335"/>
      <c r="B4" s="335"/>
      <c r="C4" s="349" t="s">
        <v>119</v>
      </c>
      <c r="D4" s="346" t="s">
        <v>120</v>
      </c>
      <c r="E4" s="353" t="s">
        <v>121</v>
      </c>
      <c r="F4" s="333" t="s">
        <v>122</v>
      </c>
      <c r="G4" s="334">
        <v>13.22</v>
      </c>
      <c r="H4" s="334">
        <v>17.88</v>
      </c>
      <c r="I4" s="358">
        <v>31.1</v>
      </c>
    </row>
    <row r="5" spans="1:10" ht="30" x14ac:dyDescent="0.25">
      <c r="A5" s="335"/>
      <c r="B5" s="335"/>
      <c r="C5" s="349" t="s">
        <v>123</v>
      </c>
      <c r="D5" s="346" t="s">
        <v>124</v>
      </c>
      <c r="E5" s="353" t="s">
        <v>125</v>
      </c>
      <c r="F5" s="333" t="s">
        <v>126</v>
      </c>
      <c r="G5" s="334">
        <v>9.2200000000000006</v>
      </c>
      <c r="H5" s="334">
        <v>17.88</v>
      </c>
      <c r="I5" s="358">
        <v>27.1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J2" sqref="J2"/>
    </sheetView>
  </sheetViews>
  <sheetFormatPr defaultColWidth="34.42578125" defaultRowHeight="15" x14ac:dyDescent="0.25"/>
  <cols>
    <col min="2" max="2" width="42.140625" customWidth="1"/>
    <col min="3" max="3" width="10.5703125" style="343" bestFit="1" customWidth="1"/>
    <col min="4" max="4" width="48.85546875" customWidth="1"/>
    <col min="5" max="5" width="5" bestFit="1" customWidth="1"/>
    <col min="6" max="6" width="42.28515625" customWidth="1"/>
    <col min="7" max="7" width="7.7109375" bestFit="1" customWidth="1"/>
    <col min="8" max="8" width="8" bestFit="1" customWidth="1"/>
    <col min="9" max="9" width="9.140625" bestFit="1" customWidth="1"/>
  </cols>
  <sheetData>
    <row r="1" spans="1:10" x14ac:dyDescent="0.25">
      <c r="A1" s="339" t="s">
        <v>59</v>
      </c>
      <c r="B1" s="339" t="s">
        <v>103</v>
      </c>
      <c r="C1" s="342" t="s">
        <v>104</v>
      </c>
      <c r="D1" s="339" t="s">
        <v>103</v>
      </c>
      <c r="E1" s="339" t="s">
        <v>105</v>
      </c>
      <c r="F1" s="339" t="s">
        <v>103</v>
      </c>
      <c r="G1" s="340" t="s">
        <v>106</v>
      </c>
      <c r="H1" s="340" t="s">
        <v>107</v>
      </c>
      <c r="I1" s="340" t="s">
        <v>108</v>
      </c>
    </row>
    <row r="2" spans="1:10" ht="165" x14ac:dyDescent="0.25">
      <c r="A2" s="341" t="s">
        <v>127</v>
      </c>
      <c r="B2" s="341" t="s">
        <v>128</v>
      </c>
      <c r="C2" s="336" t="s">
        <v>129</v>
      </c>
      <c r="D2" s="336" t="s">
        <v>130</v>
      </c>
      <c r="E2" s="337" t="s">
        <v>131</v>
      </c>
      <c r="F2" s="337" t="s">
        <v>130</v>
      </c>
      <c r="G2" s="338">
        <v>14.17</v>
      </c>
      <c r="H2" s="338">
        <v>19.52</v>
      </c>
      <c r="I2" s="338">
        <v>33.69</v>
      </c>
      <c r="J2" s="190" t="s">
        <v>156</v>
      </c>
    </row>
    <row r="3" spans="1:10" ht="165" x14ac:dyDescent="0.25">
      <c r="A3" s="335"/>
      <c r="B3" s="335"/>
      <c r="C3" s="331" t="s">
        <v>132</v>
      </c>
      <c r="D3" s="331" t="s">
        <v>133</v>
      </c>
      <c r="E3" s="333" t="s">
        <v>134</v>
      </c>
      <c r="F3" s="333" t="s">
        <v>133</v>
      </c>
      <c r="G3" s="334">
        <v>8.1199999999999992</v>
      </c>
      <c r="H3" s="334">
        <v>11.47</v>
      </c>
      <c r="I3" s="334">
        <v>19.59</v>
      </c>
    </row>
    <row r="4" spans="1:10" ht="135" x14ac:dyDescent="0.25">
      <c r="A4" s="335"/>
      <c r="B4" s="335"/>
      <c r="C4" s="331" t="s">
        <v>135</v>
      </c>
      <c r="D4" s="331" t="s">
        <v>136</v>
      </c>
      <c r="E4" s="333" t="s">
        <v>137</v>
      </c>
      <c r="F4" s="333" t="s">
        <v>136</v>
      </c>
      <c r="G4" s="334">
        <v>14.17</v>
      </c>
      <c r="H4" s="334">
        <v>19.52</v>
      </c>
      <c r="I4" s="334">
        <v>33.69</v>
      </c>
    </row>
    <row r="5" spans="1:10" ht="135" x14ac:dyDescent="0.25">
      <c r="A5" s="335"/>
      <c r="B5" s="335"/>
      <c r="C5" s="331" t="s">
        <v>138</v>
      </c>
      <c r="D5" s="331" t="s">
        <v>139</v>
      </c>
      <c r="E5" s="333" t="s">
        <v>140</v>
      </c>
      <c r="F5" s="333" t="s">
        <v>139</v>
      </c>
      <c r="G5" s="334">
        <v>8.1199999999999992</v>
      </c>
      <c r="H5" s="334">
        <v>9.4700000000000006</v>
      </c>
      <c r="I5" s="334">
        <v>17.59</v>
      </c>
    </row>
    <row r="6" spans="1:10" ht="150" x14ac:dyDescent="0.25">
      <c r="A6" s="335"/>
      <c r="B6" s="335"/>
      <c r="C6" s="331" t="s">
        <v>141</v>
      </c>
      <c r="D6" s="331" t="s">
        <v>142</v>
      </c>
      <c r="E6" s="333" t="s">
        <v>143</v>
      </c>
      <c r="F6" s="333" t="s">
        <v>142</v>
      </c>
      <c r="G6" s="334">
        <v>14.17</v>
      </c>
      <c r="H6" s="334">
        <v>18.02</v>
      </c>
      <c r="I6" s="334">
        <v>32.19</v>
      </c>
    </row>
    <row r="7" spans="1:10" ht="165" x14ac:dyDescent="0.25">
      <c r="A7" s="335"/>
      <c r="B7" s="335"/>
      <c r="C7" s="331" t="s">
        <v>144</v>
      </c>
      <c r="D7" s="331" t="s">
        <v>145</v>
      </c>
      <c r="E7" s="333" t="s">
        <v>146</v>
      </c>
      <c r="F7" s="333" t="s">
        <v>145</v>
      </c>
      <c r="G7" s="334">
        <v>14.17</v>
      </c>
      <c r="H7" s="334">
        <v>18.52</v>
      </c>
      <c r="I7" s="334">
        <v>32.69</v>
      </c>
    </row>
    <row r="8" spans="1:10" ht="150" x14ac:dyDescent="0.25">
      <c r="A8" s="335"/>
      <c r="B8" s="335"/>
      <c r="C8" s="331" t="s">
        <v>147</v>
      </c>
      <c r="D8" s="331" t="s">
        <v>148</v>
      </c>
      <c r="E8" s="333" t="s">
        <v>149</v>
      </c>
      <c r="F8" s="333" t="s">
        <v>148</v>
      </c>
      <c r="G8" s="334">
        <v>16</v>
      </c>
      <c r="H8" s="334">
        <v>20.69</v>
      </c>
      <c r="I8" s="334">
        <v>36.69</v>
      </c>
    </row>
    <row r="9" spans="1:10" ht="90" x14ac:dyDescent="0.25">
      <c r="A9" s="335"/>
      <c r="B9" s="335"/>
      <c r="C9" s="331" t="s">
        <v>150</v>
      </c>
      <c r="D9" s="331" t="s">
        <v>151</v>
      </c>
      <c r="E9" s="333" t="s">
        <v>152</v>
      </c>
      <c r="F9" s="333" t="s">
        <v>151</v>
      </c>
      <c r="G9" s="334">
        <v>17.77</v>
      </c>
      <c r="H9" s="334">
        <v>17.52</v>
      </c>
      <c r="I9" s="334">
        <v>35.29</v>
      </c>
    </row>
    <row r="10" spans="1:10" ht="165" x14ac:dyDescent="0.25">
      <c r="A10" s="335"/>
      <c r="B10" s="335"/>
      <c r="C10" s="331" t="s">
        <v>153</v>
      </c>
      <c r="D10" s="331" t="s">
        <v>154</v>
      </c>
      <c r="E10" s="332" t="s">
        <v>155</v>
      </c>
      <c r="F10" s="333" t="s">
        <v>154</v>
      </c>
      <c r="G10" s="334">
        <v>14.17</v>
      </c>
      <c r="H10" s="334">
        <v>17.52</v>
      </c>
      <c r="I10" s="334">
        <v>31.69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Μέρος Άρθρου 38</vt:lpstr>
      <vt:lpstr>Αρ.39 Παρ.9</vt:lpstr>
      <vt:lpstr>τ. ΕΤΑΠ ΜΜΕ</vt:lpstr>
      <vt:lpstr>'Μέρος Άρθρου 38'!Print_Titles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Logotheti Mary</dc:creator>
  <cp:lastModifiedBy>Galani Nia</cp:lastModifiedBy>
  <cp:lastPrinted>2017-02-21T09:34:39Z</cp:lastPrinted>
  <dcterms:created xsi:type="dcterms:W3CDTF">2017-01-26T09:11:24Z</dcterms:created>
  <dcterms:modified xsi:type="dcterms:W3CDTF">2017-03-16T20:56:51Z</dcterms:modified>
</cp:coreProperties>
</file>